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oving Planning" sheetId="1" r:id="rId1"/>
    <sheet name="Mortgage Calculator" sheetId="2" r:id="rId2"/>
    <sheet name="Rent vs Own" sheetId="3" r:id="rId3"/>
  </sheets>
  <calcPr calcId="125725"/>
</workbook>
</file>

<file path=xl/calcChain.xml><?xml version="1.0" encoding="utf-8"?>
<calcChain xmlns="http://schemas.openxmlformats.org/spreadsheetml/2006/main">
  <c r="B4" i="2"/>
  <c r="B3"/>
  <c r="B1"/>
  <c r="M4" s="1"/>
  <c r="M15" s="1"/>
  <c r="M27" s="1"/>
  <c r="M39" s="1"/>
  <c r="M51" s="1"/>
  <c r="M63" s="1"/>
  <c r="M75" s="1"/>
  <c r="M87" s="1"/>
  <c r="M99" s="1"/>
  <c r="M111" s="1"/>
  <c r="M123" s="1"/>
  <c r="E1" i="3"/>
  <c r="D4"/>
  <c r="J18"/>
  <c r="K18" s="1"/>
  <c r="J30" s="1"/>
  <c r="C8"/>
  <c r="C9" s="1"/>
  <c r="C10" s="1"/>
  <c r="C11" s="1"/>
  <c r="B5" i="1"/>
  <c r="B7" s="1"/>
  <c r="B10" s="1"/>
  <c r="B15" i="2"/>
  <c r="B16" s="1"/>
  <c r="B14" i="1" s="1"/>
  <c r="B8" i="2"/>
  <c r="B2" i="1"/>
  <c r="B3" s="1"/>
  <c r="L18" i="3" l="1"/>
  <c r="E4"/>
  <c r="K30"/>
  <c r="C12"/>
  <c r="C13" s="1"/>
  <c r="B9" i="2"/>
  <c r="K4"/>
  <c r="H4" l="1"/>
  <c r="L30" i="3"/>
  <c r="B10" i="2"/>
  <c r="B11" s="1"/>
  <c r="B13"/>
  <c r="B12" i="1" s="1"/>
  <c r="B15" s="1"/>
  <c r="G4" i="2"/>
  <c r="J42" i="3"/>
  <c r="K42" s="1"/>
  <c r="C14"/>
  <c r="I4" i="2" l="1"/>
  <c r="L4" s="1"/>
  <c r="I7" i="3" s="1"/>
  <c r="L42"/>
  <c r="D15"/>
  <c r="D30"/>
  <c r="D86"/>
  <c r="D65"/>
  <c r="D62"/>
  <c r="D50"/>
  <c r="D59"/>
  <c r="D52"/>
  <c r="D51"/>
  <c r="D45"/>
  <c r="D87"/>
  <c r="D23"/>
  <c r="D46"/>
  <c r="D8"/>
  <c r="E8" s="1"/>
  <c r="D73"/>
  <c r="D9"/>
  <c r="E9" s="1"/>
  <c r="D58"/>
  <c r="D75"/>
  <c r="D60"/>
  <c r="D67"/>
  <c r="D53"/>
  <c r="D14"/>
  <c r="E14" s="1"/>
  <c r="D31"/>
  <c r="D78"/>
  <c r="D16"/>
  <c r="D81"/>
  <c r="D17"/>
  <c r="D66"/>
  <c r="D7"/>
  <c r="E7" s="1"/>
  <c r="F7" s="1"/>
  <c r="D68"/>
  <c r="D83"/>
  <c r="D61"/>
  <c r="D38"/>
  <c r="D39"/>
  <c r="D24"/>
  <c r="D89"/>
  <c r="D25"/>
  <c r="D74"/>
  <c r="D10"/>
  <c r="E10" s="1"/>
  <c r="D76"/>
  <c r="D12"/>
  <c r="E12" s="1"/>
  <c r="D69"/>
  <c r="D70"/>
  <c r="D47"/>
  <c r="D64"/>
  <c r="D40"/>
  <c r="D27"/>
  <c r="D11"/>
  <c r="E11" s="1"/>
  <c r="D71"/>
  <c r="D88"/>
  <c r="D57"/>
  <c r="D80"/>
  <c r="D43"/>
  <c r="D35"/>
  <c r="D79"/>
  <c r="D32"/>
  <c r="D56"/>
  <c r="D33"/>
  <c r="D82"/>
  <c r="D18"/>
  <c r="D84"/>
  <c r="D20"/>
  <c r="D77"/>
  <c r="D13"/>
  <c r="E13" s="1"/>
  <c r="D55"/>
  <c r="D48"/>
  <c r="D72"/>
  <c r="D41"/>
  <c r="D90"/>
  <c r="D26"/>
  <c r="D19"/>
  <c r="D28"/>
  <c r="D85"/>
  <c r="D21"/>
  <c r="D63"/>
  <c r="D22"/>
  <c r="D49"/>
  <c r="D34"/>
  <c r="D36"/>
  <c r="D29"/>
  <c r="D54"/>
  <c r="D42"/>
  <c r="D44"/>
  <c r="D37"/>
  <c r="J54"/>
  <c r="K54" s="1"/>
  <c r="C15"/>
  <c r="K5" i="2" l="1"/>
  <c r="H5" s="1"/>
  <c r="F8" i="3"/>
  <c r="F9" s="1"/>
  <c r="F10" s="1"/>
  <c r="F11" s="1"/>
  <c r="F12" s="1"/>
  <c r="F13" s="1"/>
  <c r="F14" s="1"/>
  <c r="L54"/>
  <c r="J66"/>
  <c r="K66" s="1"/>
  <c r="C16"/>
  <c r="E15"/>
  <c r="G5" i="2" l="1"/>
  <c r="I5" s="1"/>
  <c r="L5" s="1"/>
  <c r="I8" i="3" s="1"/>
  <c r="F15"/>
  <c r="L66"/>
  <c r="E5"/>
  <c r="J78"/>
  <c r="K78" s="1"/>
  <c r="C17"/>
  <c r="E16"/>
  <c r="F16" l="1"/>
  <c r="K6" i="2"/>
  <c r="H6" s="1"/>
  <c r="L78" i="3"/>
  <c r="J90"/>
  <c r="K90" s="1"/>
  <c r="C18"/>
  <c r="C19" s="1"/>
  <c r="E17"/>
  <c r="F17" l="1"/>
  <c r="F18" s="1"/>
  <c r="G6" i="2"/>
  <c r="I6" s="1"/>
  <c r="L90" i="3"/>
  <c r="E18"/>
  <c r="F19" l="1"/>
  <c r="K7" i="2"/>
  <c r="L6"/>
  <c r="E19" i="3"/>
  <c r="C20"/>
  <c r="G7" i="2" l="1"/>
  <c r="I7" s="1"/>
  <c r="K8" s="1"/>
  <c r="H7"/>
  <c r="I9" i="3"/>
  <c r="C21"/>
  <c r="E20"/>
  <c r="F20" s="1"/>
  <c r="H8" i="2" l="1"/>
  <c r="G8"/>
  <c r="L7"/>
  <c r="C22" i="3"/>
  <c r="E21"/>
  <c r="F21" s="1"/>
  <c r="I8" i="2" l="1"/>
  <c r="K9" s="1"/>
  <c r="H9" s="1"/>
  <c r="I10" i="3"/>
  <c r="C23"/>
  <c r="E22"/>
  <c r="F22" s="1"/>
  <c r="L8" i="2" l="1"/>
  <c r="I11" i="3" s="1"/>
  <c r="G9" i="2"/>
  <c r="I9" s="1"/>
  <c r="K10" s="1"/>
  <c r="H10" s="1"/>
  <c r="F23" i="3"/>
  <c r="E23"/>
  <c r="C24"/>
  <c r="L9" i="2" l="1"/>
  <c r="I12" i="3" s="1"/>
  <c r="G10" i="2"/>
  <c r="I10" s="1"/>
  <c r="K11" s="1"/>
  <c r="H11" s="1"/>
  <c r="C25" i="3"/>
  <c r="E24"/>
  <c r="F24" s="1"/>
  <c r="L10" i="2" l="1"/>
  <c r="I13" i="3" s="1"/>
  <c r="G11" i="2"/>
  <c r="I11" s="1"/>
  <c r="K12" s="1"/>
  <c r="G12" s="1"/>
  <c r="C26" i="3"/>
  <c r="E25"/>
  <c r="F25" s="1"/>
  <c r="L11" i="2" l="1"/>
  <c r="I14" i="3" s="1"/>
  <c r="H12" i="2"/>
  <c r="I12" s="1"/>
  <c r="K13" s="1"/>
  <c r="C27" i="3"/>
  <c r="E26"/>
  <c r="F26" s="1"/>
  <c r="L12" i="2" l="1"/>
  <c r="I15" i="3" s="1"/>
  <c r="G13" i="2"/>
  <c r="I13" s="1"/>
  <c r="K14" s="1"/>
  <c r="H13"/>
  <c r="C28" i="3"/>
  <c r="E27"/>
  <c r="F27" s="1"/>
  <c r="L13" i="2" l="1"/>
  <c r="I16" i="3" s="1"/>
  <c r="H14" i="2"/>
  <c r="G14"/>
  <c r="E28" i="3"/>
  <c r="F28" s="1"/>
  <c r="C29"/>
  <c r="I14" i="2" l="1"/>
  <c r="E29" i="3"/>
  <c r="F29" s="1"/>
  <c r="C30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F30" l="1"/>
  <c r="K15" i="2"/>
  <c r="L14"/>
  <c r="E30" i="3"/>
  <c r="F31" l="1"/>
  <c r="H15" i="2"/>
  <c r="G15"/>
  <c r="I17" i="3"/>
  <c r="E31"/>
  <c r="I15" i="2" l="1"/>
  <c r="K16" s="1"/>
  <c r="G16" s="1"/>
  <c r="E32" i="3"/>
  <c r="F32" s="1"/>
  <c r="H16" i="2" l="1"/>
  <c r="I16" s="1"/>
  <c r="K17" s="1"/>
  <c r="H17" s="1"/>
  <c r="L15"/>
  <c r="I18" i="3" s="1"/>
  <c r="G18" s="1"/>
  <c r="H18" s="1"/>
  <c r="E33"/>
  <c r="F33" s="1"/>
  <c r="G17" i="2" l="1"/>
  <c r="I17" s="1"/>
  <c r="K18" s="1"/>
  <c r="H18" s="1"/>
  <c r="L16"/>
  <c r="I19" i="3" s="1"/>
  <c r="E34"/>
  <c r="F34" s="1"/>
  <c r="G18" i="2" l="1"/>
  <c r="I18" s="1"/>
  <c r="K19" s="1"/>
  <c r="H19" s="1"/>
  <c r="L17"/>
  <c r="I20" i="3" s="1"/>
  <c r="F35"/>
  <c r="E35"/>
  <c r="G19" i="2" l="1"/>
  <c r="I19" s="1"/>
  <c r="K20" s="1"/>
  <c r="H20" s="1"/>
  <c r="L18"/>
  <c r="F36" i="3"/>
  <c r="E36"/>
  <c r="L19" i="2" l="1"/>
  <c r="I22" i="3" s="1"/>
  <c r="I21"/>
  <c r="G20" i="2"/>
  <c r="I20" s="1"/>
  <c r="K21" s="1"/>
  <c r="G21" s="1"/>
  <c r="F37" i="3"/>
  <c r="E37"/>
  <c r="L20" i="2" l="1"/>
  <c r="I23" i="3" s="1"/>
  <c r="H21" i="2"/>
  <c r="I21" s="1"/>
  <c r="K22" s="1"/>
  <c r="G22" s="1"/>
  <c r="F38" i="3"/>
  <c r="E38"/>
  <c r="L21" i="2" l="1"/>
  <c r="I24" i="3" s="1"/>
  <c r="H22" i="2"/>
  <c r="I22" s="1"/>
  <c r="K23" s="1"/>
  <c r="E39" i="3"/>
  <c r="F39" s="1"/>
  <c r="L22" i="2" l="1"/>
  <c r="I25" i="3" s="1"/>
  <c r="E40"/>
  <c r="F40" s="1"/>
  <c r="H23" i="2"/>
  <c r="G23"/>
  <c r="F41" i="3" l="1"/>
  <c r="E41"/>
  <c r="I23" i="2"/>
  <c r="F42" i="3" l="1"/>
  <c r="K24" i="2"/>
  <c r="G24" s="1"/>
  <c r="L23"/>
  <c r="E42" i="3"/>
  <c r="F43" l="1"/>
  <c r="I26"/>
  <c r="H24" i="2"/>
  <c r="I24" s="1"/>
  <c r="E43" i="3"/>
  <c r="F44" l="1"/>
  <c r="K25" i="2"/>
  <c r="G25" s="1"/>
  <c r="L24"/>
  <c r="E44" i="3"/>
  <c r="F45" l="1"/>
  <c r="I27"/>
  <c r="H25" i="2"/>
  <c r="I25" s="1"/>
  <c r="E45" i="3"/>
  <c r="F46" l="1"/>
  <c r="K26" i="2"/>
  <c r="G26" s="1"/>
  <c r="L25"/>
  <c r="E46" i="3"/>
  <c r="F47" l="1"/>
  <c r="I28"/>
  <c r="H26" i="2"/>
  <c r="I26" s="1"/>
  <c r="E47" i="3"/>
  <c r="F48" l="1"/>
  <c r="K27" i="2"/>
  <c r="G27" s="1"/>
  <c r="L26"/>
  <c r="E48" i="3"/>
  <c r="F49" l="1"/>
  <c r="I29"/>
  <c r="H27" i="2"/>
  <c r="I27" s="1"/>
  <c r="E49" i="3"/>
  <c r="F50" l="1"/>
  <c r="K28" i="2"/>
  <c r="G28" s="1"/>
  <c r="L27"/>
  <c r="E50" i="3"/>
  <c r="F51" l="1"/>
  <c r="I30"/>
  <c r="G30" s="1"/>
  <c r="H30" s="1"/>
  <c r="H28" i="2"/>
  <c r="I28" s="1"/>
  <c r="E51" i="3"/>
  <c r="F52" l="1"/>
  <c r="K29" i="2"/>
  <c r="G29" s="1"/>
  <c r="L28"/>
  <c r="E52" i="3"/>
  <c r="F53" l="1"/>
  <c r="I31"/>
  <c r="H29" i="2"/>
  <c r="I29" s="1"/>
  <c r="E53" i="3"/>
  <c r="F54" l="1"/>
  <c r="K30" i="2"/>
  <c r="G30" s="1"/>
  <c r="L29"/>
  <c r="E54" i="3"/>
  <c r="F55" l="1"/>
  <c r="I32"/>
  <c r="H30" i="2"/>
  <c r="I30" s="1"/>
  <c r="E55" i="3"/>
  <c r="F56" l="1"/>
  <c r="K31" i="2"/>
  <c r="G31" s="1"/>
  <c r="L30"/>
  <c r="E56" i="3"/>
  <c r="F57" l="1"/>
  <c r="I33"/>
  <c r="H31" i="2"/>
  <c r="I31" s="1"/>
  <c r="E57" i="3"/>
  <c r="F58" l="1"/>
  <c r="K32" i="2"/>
  <c r="G32" s="1"/>
  <c r="L31"/>
  <c r="E58" i="3"/>
  <c r="F59" l="1"/>
  <c r="I34"/>
  <c r="H32" i="2"/>
  <c r="I32" s="1"/>
  <c r="E59" i="3"/>
  <c r="F60" l="1"/>
  <c r="K33" i="2"/>
  <c r="G33" s="1"/>
  <c r="L32"/>
  <c r="E60" i="3"/>
  <c r="F61" l="1"/>
  <c r="I35"/>
  <c r="H33" i="2"/>
  <c r="I33" s="1"/>
  <c r="E61" i="3"/>
  <c r="F62" l="1"/>
  <c r="K34" i="2"/>
  <c r="G34" s="1"/>
  <c r="L33"/>
  <c r="E62" i="3"/>
  <c r="F63" l="1"/>
  <c r="I36"/>
  <c r="H34" i="2"/>
  <c r="I34" s="1"/>
  <c r="E63" i="3"/>
  <c r="F64" l="1"/>
  <c r="K35" i="2"/>
  <c r="G35" s="1"/>
  <c r="L34"/>
  <c r="E64" i="3"/>
  <c r="F65" l="1"/>
  <c r="I37"/>
  <c r="H35" i="2"/>
  <c r="I35" s="1"/>
  <c r="E65" i="3"/>
  <c r="F66" l="1"/>
  <c r="K36" i="2"/>
  <c r="G36" s="1"/>
  <c r="L35"/>
  <c r="E66" i="3"/>
  <c r="F67" l="1"/>
  <c r="I38"/>
  <c r="H36" i="2"/>
  <c r="I36" s="1"/>
  <c r="E67" i="3"/>
  <c r="F68" l="1"/>
  <c r="K37" i="2"/>
  <c r="G37" s="1"/>
  <c r="L36"/>
  <c r="E68" i="3"/>
  <c r="F69" l="1"/>
  <c r="I39"/>
  <c r="H37" i="2"/>
  <c r="I37" s="1"/>
  <c r="E69" i="3"/>
  <c r="F70" l="1"/>
  <c r="K38" i="2"/>
  <c r="G38" s="1"/>
  <c r="L37"/>
  <c r="E70" i="3"/>
  <c r="F71" l="1"/>
  <c r="I40"/>
  <c r="H38" i="2"/>
  <c r="I38" s="1"/>
  <c r="E71" i="3"/>
  <c r="K39" i="2" l="1"/>
  <c r="G39" s="1"/>
  <c r="L38"/>
  <c r="E72" i="3"/>
  <c r="F72" s="1"/>
  <c r="F73" l="1"/>
  <c r="I41"/>
  <c r="H39" i="2"/>
  <c r="I39" s="1"/>
  <c r="E73" i="3"/>
  <c r="F74" l="1"/>
  <c r="K40" i="2"/>
  <c r="G40" s="1"/>
  <c r="L39"/>
  <c r="E74" i="3"/>
  <c r="F75" l="1"/>
  <c r="I42"/>
  <c r="G42" s="1"/>
  <c r="H42" s="1"/>
  <c r="H40" i="2"/>
  <c r="I40" s="1"/>
  <c r="E75" i="3"/>
  <c r="F76" l="1"/>
  <c r="K41" i="2"/>
  <c r="G41" s="1"/>
  <c r="L40"/>
  <c r="E76" i="3"/>
  <c r="F77" l="1"/>
  <c r="I43"/>
  <c r="H41" i="2"/>
  <c r="I41" s="1"/>
  <c r="E77" i="3"/>
  <c r="F78" l="1"/>
  <c r="K42" i="2"/>
  <c r="H42" s="1"/>
  <c r="L41"/>
  <c r="E78" i="3"/>
  <c r="F79" l="1"/>
  <c r="I44"/>
  <c r="G42" i="2"/>
  <c r="I42" s="1"/>
  <c r="K43" s="1"/>
  <c r="G43" s="1"/>
  <c r="E79" i="3"/>
  <c r="F80" l="1"/>
  <c r="L42" i="2"/>
  <c r="H43"/>
  <c r="I43" s="1"/>
  <c r="K44" s="1"/>
  <c r="E80" i="3"/>
  <c r="F81" l="1"/>
  <c r="L43" i="2"/>
  <c r="I45" i="3"/>
  <c r="E81"/>
  <c r="H44" i="2"/>
  <c r="G44"/>
  <c r="F82" i="3" l="1"/>
  <c r="L44" i="2"/>
  <c r="I46" i="3"/>
  <c r="E82"/>
  <c r="I44" i="2"/>
  <c r="K45" s="1"/>
  <c r="I47" i="3" l="1"/>
  <c r="E83"/>
  <c r="F83" s="1"/>
  <c r="H45" i="2"/>
  <c r="G45"/>
  <c r="F84" i="3" l="1"/>
  <c r="E84"/>
  <c r="I45" i="2"/>
  <c r="F85" i="3" l="1"/>
  <c r="K46" i="2"/>
  <c r="G46" s="1"/>
  <c r="L45"/>
  <c r="E85" i="3"/>
  <c r="F86" l="1"/>
  <c r="I48"/>
  <c r="H46" i="2"/>
  <c r="I46" s="1"/>
  <c r="E86" i="3"/>
  <c r="F87" l="1"/>
  <c r="K47" i="2"/>
  <c r="G47" s="1"/>
  <c r="L46"/>
  <c r="E87" i="3"/>
  <c r="I49" l="1"/>
  <c r="H47" i="2"/>
  <c r="I47" s="1"/>
  <c r="E88" i="3"/>
  <c r="F88" s="1"/>
  <c r="F89" l="1"/>
  <c r="F90" s="1"/>
  <c r="K48" i="2"/>
  <c r="H48" s="1"/>
  <c r="L47"/>
  <c r="E89" i="3"/>
  <c r="E90"/>
  <c r="L48" i="2" l="1"/>
  <c r="I50" i="3"/>
  <c r="G48" i="2"/>
  <c r="I48" s="1"/>
  <c r="K49" s="1"/>
  <c r="G49" s="1"/>
  <c r="I51" i="3" l="1"/>
  <c r="H49" i="2"/>
  <c r="I49" s="1"/>
  <c r="K50" l="1"/>
  <c r="G50" s="1"/>
  <c r="L49"/>
  <c r="I50" l="1"/>
  <c r="K51" s="1"/>
  <c r="I52" i="3"/>
  <c r="H50" i="2"/>
  <c r="G51" l="1"/>
  <c r="I51" s="1"/>
  <c r="K52" s="1"/>
  <c r="H51"/>
  <c r="L50"/>
  <c r="L51" l="1"/>
  <c r="I53" i="3"/>
  <c r="H52" i="2"/>
  <c r="G52"/>
  <c r="L52" l="1"/>
  <c r="I54" i="3"/>
  <c r="G54" s="1"/>
  <c r="H54" s="1"/>
  <c r="I52" i="2"/>
  <c r="K53" s="1"/>
  <c r="G53" s="1"/>
  <c r="I53" l="1"/>
  <c r="K54" s="1"/>
  <c r="G54" s="1"/>
  <c r="I55" i="3"/>
  <c r="H53" i="2"/>
  <c r="I54" l="1"/>
  <c r="K55" s="1"/>
  <c r="G55" s="1"/>
  <c r="L53"/>
  <c r="H54"/>
  <c r="I55" l="1"/>
  <c r="K56" s="1"/>
  <c r="G56" s="1"/>
  <c r="L54"/>
  <c r="I56" i="3"/>
  <c r="H55" i="2"/>
  <c r="L55" l="1"/>
  <c r="I57" i="3"/>
  <c r="H56" i="2"/>
  <c r="I56" s="1"/>
  <c r="K57" s="1"/>
  <c r="L56" l="1"/>
  <c r="I58" i="3"/>
  <c r="H57" i="2"/>
  <c r="G57"/>
  <c r="L57" l="1"/>
  <c r="I59" i="3"/>
  <c r="I57" i="2"/>
  <c r="K58" s="1"/>
  <c r="H58" s="1"/>
  <c r="I60" i="3" l="1"/>
  <c r="G58" i="2"/>
  <c r="I58" s="1"/>
  <c r="K59" s="1"/>
  <c r="G59" s="1"/>
  <c r="L58" l="1"/>
  <c r="I61" i="3" s="1"/>
  <c r="H59" i="2"/>
  <c r="I59" s="1"/>
  <c r="K60" l="1"/>
  <c r="G60" s="1"/>
  <c r="L59"/>
  <c r="I62" i="3" l="1"/>
  <c r="H60" i="2"/>
  <c r="I60" s="1"/>
  <c r="K61" l="1"/>
  <c r="G61" s="1"/>
  <c r="L60"/>
  <c r="I63" i="3" l="1"/>
  <c r="H61" i="2"/>
  <c r="I61" s="1"/>
  <c r="K62" l="1"/>
  <c r="G62" s="1"/>
  <c r="L61"/>
  <c r="I64" i="3" l="1"/>
  <c r="H62" i="2"/>
  <c r="I62" s="1"/>
  <c r="K63" l="1"/>
  <c r="G63" s="1"/>
  <c r="L62"/>
  <c r="I65" i="3" l="1"/>
  <c r="H63" i="2"/>
  <c r="I63" s="1"/>
  <c r="K64" l="1"/>
  <c r="H64" s="1"/>
  <c r="L63"/>
  <c r="L64" l="1"/>
  <c r="I66" i="3"/>
  <c r="G66" s="1"/>
  <c r="H66" s="1"/>
  <c r="G64" i="2"/>
  <c r="I64" s="1"/>
  <c r="K65" s="1"/>
  <c r="G65" s="1"/>
  <c r="I67" i="3" l="1"/>
  <c r="H65" i="2"/>
  <c r="I65" s="1"/>
  <c r="K66" l="1"/>
  <c r="G66" s="1"/>
  <c r="L65"/>
  <c r="I68" i="3" l="1"/>
  <c r="H66" i="2"/>
  <c r="I66" s="1"/>
  <c r="K67" l="1"/>
  <c r="G67" s="1"/>
  <c r="L66"/>
  <c r="I69" i="3" l="1"/>
  <c r="H67" i="2"/>
  <c r="I67" s="1"/>
  <c r="K68" l="1"/>
  <c r="G68" s="1"/>
  <c r="L67"/>
  <c r="I70" i="3" l="1"/>
  <c r="H68" i="2"/>
  <c r="I68" s="1"/>
  <c r="K69" l="1"/>
  <c r="G69" s="1"/>
  <c r="L68"/>
  <c r="I71" i="3" l="1"/>
  <c r="H69" i="2"/>
  <c r="I69" s="1"/>
  <c r="K70" l="1"/>
  <c r="G70" s="1"/>
  <c r="L69"/>
  <c r="I72" i="3" l="1"/>
  <c r="H70" i="2"/>
  <c r="I70" s="1"/>
  <c r="K71" l="1"/>
  <c r="G71" s="1"/>
  <c r="L70"/>
  <c r="I73" i="3" l="1"/>
  <c r="H71" i="2"/>
  <c r="I71" s="1"/>
  <c r="K72" l="1"/>
  <c r="G72" s="1"/>
  <c r="L71"/>
  <c r="I74" i="3" l="1"/>
  <c r="H72" i="2"/>
  <c r="I72" s="1"/>
  <c r="K73" l="1"/>
  <c r="G73" s="1"/>
  <c r="L72"/>
  <c r="I75" i="3" l="1"/>
  <c r="H73" i="2"/>
  <c r="I73" s="1"/>
  <c r="K74" l="1"/>
  <c r="G74" s="1"/>
  <c r="L73"/>
  <c r="I76" i="3" l="1"/>
  <c r="H74" i="2"/>
  <c r="I74" s="1"/>
  <c r="K75" l="1"/>
  <c r="G75" s="1"/>
  <c r="L74"/>
  <c r="I77" i="3" l="1"/>
  <c r="H75" i="2"/>
  <c r="I75" s="1"/>
  <c r="K76" l="1"/>
  <c r="G76" s="1"/>
  <c r="L75"/>
  <c r="I78" i="3" l="1"/>
  <c r="G78" s="1"/>
  <c r="H78" s="1"/>
  <c r="H76" i="2"/>
  <c r="I76" s="1"/>
  <c r="K77" l="1"/>
  <c r="H77" s="1"/>
  <c r="L76"/>
  <c r="I79" i="3" l="1"/>
  <c r="G77" i="2"/>
  <c r="I77" s="1"/>
  <c r="K78" s="1"/>
  <c r="G78" s="1"/>
  <c r="L77" l="1"/>
  <c r="H78"/>
  <c r="I78" s="1"/>
  <c r="K79" s="1"/>
  <c r="L78" l="1"/>
  <c r="I80" i="3"/>
  <c r="H79" i="2"/>
  <c r="G79"/>
  <c r="L79" l="1"/>
  <c r="I81" i="3"/>
  <c r="I79" i="2"/>
  <c r="K80" s="1"/>
  <c r="I82" i="3" l="1"/>
  <c r="G80" i="2"/>
  <c r="I80" s="1"/>
  <c r="K81" s="1"/>
  <c r="H80"/>
  <c r="L80" l="1"/>
  <c r="I83" i="3" s="1"/>
  <c r="H81" i="2"/>
  <c r="G81"/>
  <c r="I81" l="1"/>
  <c r="K82" l="1"/>
  <c r="G82" s="1"/>
  <c r="L81"/>
  <c r="I84" i="3" l="1"/>
  <c r="H82" i="2"/>
  <c r="I82" s="1"/>
  <c r="K83" l="1"/>
  <c r="G83" s="1"/>
  <c r="L82"/>
  <c r="I85" i="3" l="1"/>
  <c r="H83" i="2"/>
  <c r="I83" s="1"/>
  <c r="K84" l="1"/>
  <c r="G84" s="1"/>
  <c r="L83"/>
  <c r="I86" i="3" l="1"/>
  <c r="H84" i="2"/>
  <c r="I84" s="1"/>
  <c r="K85" l="1"/>
  <c r="G85" s="1"/>
  <c r="L84"/>
  <c r="I87" i="3" l="1"/>
  <c r="H85" i="2"/>
  <c r="I85" s="1"/>
  <c r="K86" l="1"/>
  <c r="G86" s="1"/>
  <c r="L85"/>
  <c r="I88" i="3" l="1"/>
  <c r="H86" i="2"/>
  <c r="I86" s="1"/>
  <c r="K87" l="1"/>
  <c r="H87" s="1"/>
  <c r="L86"/>
  <c r="I89" i="3" l="1"/>
  <c r="G87" i="2"/>
  <c r="I87" s="1"/>
  <c r="K88" s="1"/>
  <c r="G88" s="1"/>
  <c r="L87" l="1"/>
  <c r="H88"/>
  <c r="I88" s="1"/>
  <c r="K89" s="1"/>
  <c r="L88" l="1"/>
  <c r="I90" i="3"/>
  <c r="G90" s="1"/>
  <c r="H90" s="1"/>
  <c r="H89" i="2"/>
  <c r="G89"/>
  <c r="I89" l="1"/>
  <c r="K90" s="1"/>
  <c r="L89" l="1"/>
  <c r="H90"/>
  <c r="G90"/>
  <c r="I90" l="1"/>
  <c r="K91" l="1"/>
  <c r="G91" s="1"/>
  <c r="L90"/>
  <c r="H91" l="1"/>
  <c r="I91" s="1"/>
  <c r="K92" l="1"/>
  <c r="G92" s="1"/>
  <c r="L91"/>
  <c r="I92" l="1"/>
  <c r="K93" s="1"/>
  <c r="H93" s="1"/>
  <c r="H92"/>
  <c r="L92" l="1"/>
  <c r="G93"/>
  <c r="I93" s="1"/>
  <c r="K94" s="1"/>
  <c r="G94" s="1"/>
  <c r="L93" l="1"/>
  <c r="H94"/>
  <c r="I94" s="1"/>
  <c r="K95" s="1"/>
  <c r="L94" l="1"/>
  <c r="H95"/>
  <c r="G95"/>
  <c r="L95" l="1"/>
  <c r="I95"/>
  <c r="K96" s="1"/>
  <c r="H96" s="1"/>
  <c r="G96" l="1"/>
  <c r="I96" s="1"/>
  <c r="K97" s="1"/>
  <c r="G97" s="1"/>
  <c r="L96" l="1"/>
  <c r="H97"/>
  <c r="I97" s="1"/>
  <c r="K98" s="1"/>
  <c r="L97" l="1"/>
  <c r="H98"/>
  <c r="G98"/>
  <c r="L98" l="1"/>
  <c r="I98"/>
  <c r="K99" s="1"/>
  <c r="H99" l="1"/>
  <c r="G99"/>
  <c r="I99" l="1"/>
  <c r="K100" l="1"/>
  <c r="G100" s="1"/>
  <c r="L99"/>
  <c r="H100" l="1"/>
  <c r="I100" s="1"/>
  <c r="K101" l="1"/>
  <c r="G101" s="1"/>
  <c r="L100"/>
  <c r="H101" l="1"/>
  <c r="I101" s="1"/>
  <c r="K102" l="1"/>
  <c r="G102" s="1"/>
  <c r="L101"/>
  <c r="H102" l="1"/>
  <c r="I102" s="1"/>
  <c r="K103" l="1"/>
  <c r="H103" s="1"/>
  <c r="L102"/>
  <c r="G103" l="1"/>
  <c r="I103" s="1"/>
  <c r="K104" s="1"/>
  <c r="G104" s="1"/>
  <c r="L103" l="1"/>
  <c r="H104"/>
  <c r="I104" s="1"/>
  <c r="K105" l="1"/>
  <c r="G105" s="1"/>
  <c r="L104"/>
  <c r="H105" l="1"/>
  <c r="I105" s="1"/>
  <c r="K106" l="1"/>
  <c r="G106" s="1"/>
  <c r="L105"/>
  <c r="H106" l="1"/>
  <c r="I106" s="1"/>
  <c r="K107" l="1"/>
  <c r="G107" s="1"/>
  <c r="L106"/>
  <c r="H107" l="1"/>
  <c r="I107" s="1"/>
  <c r="K108" l="1"/>
  <c r="G108" s="1"/>
  <c r="L107"/>
  <c r="H108" l="1"/>
  <c r="I108" s="1"/>
  <c r="K109" l="1"/>
  <c r="H109" s="1"/>
  <c r="L108"/>
  <c r="L109" l="1"/>
  <c r="G109"/>
  <c r="I109" s="1"/>
  <c r="K110" s="1"/>
  <c r="G110" s="1"/>
  <c r="H110" l="1"/>
  <c r="I110" s="1"/>
  <c r="K111" l="1"/>
  <c r="G111" s="1"/>
  <c r="L110"/>
  <c r="H111" l="1"/>
  <c r="I111" s="1"/>
  <c r="K112" l="1"/>
  <c r="H112" s="1"/>
  <c r="L111"/>
  <c r="G112" l="1"/>
  <c r="I112" s="1"/>
  <c r="K113" s="1"/>
  <c r="G113" s="1"/>
  <c r="L112" l="1"/>
  <c r="H113"/>
  <c r="I113" s="1"/>
  <c r="K114" l="1"/>
  <c r="G114" s="1"/>
  <c r="L113"/>
  <c r="H114" l="1"/>
  <c r="I114" s="1"/>
  <c r="K115" l="1"/>
  <c r="G115" s="1"/>
  <c r="L114"/>
  <c r="H115" l="1"/>
  <c r="I115" s="1"/>
  <c r="K116" l="1"/>
  <c r="G116" s="1"/>
  <c r="L115"/>
  <c r="H116" l="1"/>
  <c r="I116" s="1"/>
  <c r="K117" l="1"/>
  <c r="G117" s="1"/>
  <c r="L116"/>
  <c r="H117" l="1"/>
  <c r="I117" s="1"/>
  <c r="K118" l="1"/>
  <c r="G118" s="1"/>
  <c r="L117"/>
  <c r="H118" l="1"/>
  <c r="I118" s="1"/>
  <c r="K119" l="1"/>
  <c r="H119" s="1"/>
  <c r="L118"/>
  <c r="G119" l="1"/>
  <c r="I119" s="1"/>
  <c r="K120" s="1"/>
  <c r="G120" s="1"/>
  <c r="L119" l="1"/>
  <c r="H120"/>
  <c r="I120" s="1"/>
  <c r="K121" l="1"/>
  <c r="G121" s="1"/>
  <c r="L120"/>
  <c r="H121" l="1"/>
  <c r="I121" s="1"/>
  <c r="K122" l="1"/>
  <c r="G122" s="1"/>
  <c r="L121"/>
  <c r="H122" l="1"/>
  <c r="I122" s="1"/>
  <c r="K123" l="1"/>
  <c r="G123" s="1"/>
  <c r="L122"/>
  <c r="H123" l="1"/>
  <c r="I123" s="1"/>
  <c r="K124" l="1"/>
  <c r="G124" s="1"/>
  <c r="L123"/>
  <c r="H124" l="1"/>
  <c r="I124" s="1"/>
  <c r="K125" l="1"/>
  <c r="G125" s="1"/>
  <c r="L124"/>
  <c r="I125" l="1"/>
  <c r="K126" s="1"/>
  <c r="G126" s="1"/>
  <c r="H125"/>
  <c r="L125" l="1"/>
  <c r="H126"/>
  <c r="I126" s="1"/>
  <c r="K127" s="1"/>
  <c r="L126" l="1"/>
  <c r="H127"/>
  <c r="G127"/>
  <c r="L127" l="1"/>
  <c r="I127"/>
  <c r="K128" s="1"/>
  <c r="G128" l="1"/>
  <c r="I128" s="1"/>
  <c r="K129" s="1"/>
  <c r="H128"/>
  <c r="L128" l="1"/>
  <c r="H129"/>
  <c r="G129"/>
  <c r="L129" l="1"/>
  <c r="I129"/>
  <c r="K130" s="1"/>
  <c r="H130" l="1"/>
  <c r="G130"/>
  <c r="I130" l="1"/>
  <c r="K131" l="1"/>
  <c r="G131" s="1"/>
  <c r="L130"/>
  <c r="H131" l="1"/>
  <c r="I131" s="1"/>
  <c r="K132" l="1"/>
  <c r="G132" s="1"/>
  <c r="L131"/>
  <c r="H132" l="1"/>
  <c r="I132" s="1"/>
  <c r="K133" l="1"/>
  <c r="G133" s="1"/>
  <c r="L132"/>
  <c r="H133" l="1"/>
  <c r="I133" s="1"/>
  <c r="K134" l="1"/>
  <c r="G134" s="1"/>
  <c r="L133"/>
  <c r="H134" l="1"/>
  <c r="I134" s="1"/>
  <c r="K135" l="1"/>
  <c r="H135" s="1"/>
  <c r="L134"/>
  <c r="G135" l="1"/>
  <c r="I135" s="1"/>
  <c r="K136" s="1"/>
  <c r="G136" s="1"/>
  <c r="L135" l="1"/>
  <c r="H136"/>
  <c r="I136" s="1"/>
  <c r="K137" s="1"/>
  <c r="L136" l="1"/>
  <c r="H137"/>
  <c r="G137"/>
  <c r="L137" l="1"/>
  <c r="I137"/>
  <c r="K138" s="1"/>
  <c r="H138" l="1"/>
  <c r="G138"/>
  <c r="I138" l="1"/>
  <c r="K139" l="1"/>
  <c r="G139" s="1"/>
  <c r="L138"/>
  <c r="H139" l="1"/>
  <c r="I139" s="1"/>
  <c r="K140" s="1"/>
  <c r="L139" l="1"/>
  <c r="H140"/>
  <c r="G140"/>
  <c r="L140" l="1"/>
  <c r="I140"/>
  <c r="K141" s="1"/>
  <c r="H141" l="1"/>
  <c r="G141"/>
  <c r="I141" l="1"/>
  <c r="K142" l="1"/>
  <c r="G142" s="1"/>
  <c r="L141"/>
  <c r="H142" l="1"/>
  <c r="I142" s="1"/>
  <c r="K143" l="1"/>
  <c r="G143" s="1"/>
  <c r="L142"/>
  <c r="H143" l="1"/>
  <c r="I143" s="1"/>
  <c r="K144" l="1"/>
  <c r="G144" s="1"/>
  <c r="L143"/>
  <c r="H144" l="1"/>
  <c r="I144" s="1"/>
  <c r="K145" l="1"/>
  <c r="G145" s="1"/>
  <c r="L144"/>
  <c r="H145" l="1"/>
  <c r="I145" s="1"/>
  <c r="K146" l="1"/>
  <c r="G146" s="1"/>
  <c r="L145"/>
  <c r="H146" l="1"/>
  <c r="I146" s="1"/>
  <c r="K147" l="1"/>
  <c r="G147" s="1"/>
  <c r="L146"/>
  <c r="H147" l="1"/>
  <c r="I147" s="1"/>
  <c r="K148" l="1"/>
  <c r="G148" s="1"/>
  <c r="L147"/>
  <c r="H148" l="1"/>
  <c r="I148" s="1"/>
  <c r="K149" l="1"/>
  <c r="G149" s="1"/>
  <c r="L148"/>
  <c r="H149" l="1"/>
  <c r="I149" s="1"/>
  <c r="K150" l="1"/>
  <c r="G150" s="1"/>
  <c r="L149"/>
  <c r="H150" l="1"/>
  <c r="I150" s="1"/>
  <c r="K151" l="1"/>
  <c r="H151" s="1"/>
  <c r="L150"/>
  <c r="G151" l="1"/>
  <c r="I151" s="1"/>
  <c r="K152" s="1"/>
  <c r="G152" s="1"/>
  <c r="L151" l="1"/>
  <c r="H152"/>
  <c r="I152" s="1"/>
  <c r="K153" l="1"/>
  <c r="G153" s="1"/>
  <c r="L152"/>
  <c r="H153" l="1"/>
  <c r="I153" s="1"/>
  <c r="K154" l="1"/>
  <c r="G154" s="1"/>
  <c r="L153"/>
  <c r="H154" l="1"/>
  <c r="I154" s="1"/>
  <c r="K155" l="1"/>
  <c r="G155" s="1"/>
  <c r="L154"/>
  <c r="H155" l="1"/>
  <c r="I155" s="1"/>
  <c r="K156" l="1"/>
  <c r="G156" s="1"/>
  <c r="L155"/>
  <c r="H156" l="1"/>
  <c r="I156" s="1"/>
  <c r="K157" l="1"/>
  <c r="G157" s="1"/>
  <c r="L156"/>
  <c r="H157" l="1"/>
  <c r="I157" s="1"/>
  <c r="K158" l="1"/>
  <c r="G158" s="1"/>
  <c r="L157"/>
  <c r="H158" l="1"/>
  <c r="I158" s="1"/>
  <c r="K159" l="1"/>
  <c r="G159" s="1"/>
  <c r="L158"/>
  <c r="H159" l="1"/>
  <c r="I159" s="1"/>
  <c r="K160" l="1"/>
  <c r="G160" s="1"/>
  <c r="L159"/>
  <c r="H160" l="1"/>
  <c r="I160" s="1"/>
  <c r="K161" l="1"/>
  <c r="G161" s="1"/>
  <c r="L160"/>
  <c r="H161" l="1"/>
  <c r="I161" s="1"/>
  <c r="K162" l="1"/>
  <c r="G162" s="1"/>
  <c r="L161"/>
  <c r="H162" l="1"/>
  <c r="I162" s="1"/>
  <c r="K163" l="1"/>
  <c r="G163" s="1"/>
  <c r="L162"/>
  <c r="H163" l="1"/>
  <c r="I163" s="1"/>
  <c r="K164" l="1"/>
  <c r="G164" s="1"/>
  <c r="L163"/>
  <c r="H164" l="1"/>
  <c r="I164" s="1"/>
  <c r="K165" l="1"/>
  <c r="G165" s="1"/>
  <c r="L164"/>
  <c r="H165" l="1"/>
  <c r="I165" s="1"/>
  <c r="K166" l="1"/>
  <c r="G166" s="1"/>
  <c r="L165"/>
  <c r="H166" l="1"/>
  <c r="I166" s="1"/>
  <c r="K167" l="1"/>
  <c r="H167" s="1"/>
  <c r="L166"/>
  <c r="L167" l="1"/>
  <c r="G167"/>
  <c r="I167" s="1"/>
  <c r="K168" s="1"/>
  <c r="G168" s="1"/>
  <c r="H168" l="1"/>
  <c r="I168" s="1"/>
  <c r="K169" l="1"/>
  <c r="G169" s="1"/>
  <c r="L168"/>
  <c r="H169" l="1"/>
  <c r="I169" s="1"/>
  <c r="K170" l="1"/>
  <c r="G170" s="1"/>
  <c r="L169"/>
  <c r="H170" l="1"/>
  <c r="I170" s="1"/>
  <c r="K171" l="1"/>
  <c r="G171" s="1"/>
  <c r="L170"/>
  <c r="H171" l="1"/>
  <c r="I171" s="1"/>
  <c r="K172" l="1"/>
  <c r="G172" s="1"/>
  <c r="L171"/>
  <c r="H172" l="1"/>
  <c r="I172" s="1"/>
  <c r="K173" l="1"/>
  <c r="H173" s="1"/>
  <c r="L172"/>
  <c r="G173" l="1"/>
  <c r="I173" s="1"/>
  <c r="K174" s="1"/>
  <c r="G174" s="1"/>
  <c r="L173" l="1"/>
  <c r="H174"/>
  <c r="I174" s="1"/>
  <c r="K175" l="1"/>
  <c r="G175" s="1"/>
  <c r="L174"/>
  <c r="H175" l="1"/>
  <c r="I175" s="1"/>
  <c r="K176" l="1"/>
  <c r="H176" s="1"/>
  <c r="L175"/>
  <c r="G176" l="1"/>
  <c r="I176" s="1"/>
  <c r="K177" s="1"/>
  <c r="G177" s="1"/>
  <c r="L176" l="1"/>
  <c r="H177"/>
  <c r="I177" s="1"/>
  <c r="K178" l="1"/>
  <c r="G178" s="1"/>
  <c r="L177"/>
  <c r="H178" l="1"/>
  <c r="I178" s="1"/>
  <c r="K179" l="1"/>
  <c r="G179" s="1"/>
  <c r="L178"/>
  <c r="H179" l="1"/>
  <c r="I179" s="1"/>
  <c r="K180" l="1"/>
  <c r="G180" s="1"/>
  <c r="L179"/>
  <c r="H180" l="1"/>
  <c r="I180" s="1"/>
  <c r="K181" l="1"/>
  <c r="G181" s="1"/>
  <c r="L180"/>
  <c r="H181" l="1"/>
  <c r="I181" s="1"/>
  <c r="K182" l="1"/>
  <c r="G182" s="1"/>
  <c r="L181"/>
  <c r="I182" l="1"/>
  <c r="K183" s="1"/>
  <c r="H183" s="1"/>
  <c r="H182"/>
  <c r="L182" l="1"/>
  <c r="L183" s="1"/>
  <c r="G183"/>
  <c r="I183" s="1"/>
  <c r="K184" s="1"/>
  <c r="H184" s="1"/>
  <c r="G184" l="1"/>
  <c r="I184" s="1"/>
  <c r="K185" s="1"/>
  <c r="G185" s="1"/>
  <c r="L184" l="1"/>
  <c r="I185"/>
  <c r="K186" s="1"/>
  <c r="G186" s="1"/>
  <c r="H185"/>
  <c r="L185" l="1"/>
  <c r="H186"/>
  <c r="I186" s="1"/>
  <c r="K187" s="1"/>
  <c r="L186" l="1"/>
  <c r="H187"/>
  <c r="G187"/>
  <c r="L187" l="1"/>
  <c r="I187"/>
  <c r="K188" s="1"/>
  <c r="L188" l="1"/>
  <c r="G188"/>
  <c r="I188" s="1"/>
  <c r="K189" s="1"/>
  <c r="H188"/>
  <c r="G189" l="1"/>
  <c r="I189" s="1"/>
  <c r="K190" s="1"/>
  <c r="H189"/>
  <c r="L189" l="1"/>
  <c r="H190"/>
  <c r="G190"/>
  <c r="I190" l="1"/>
  <c r="K191" l="1"/>
  <c r="G191" s="1"/>
  <c r="L190"/>
  <c r="H191" l="1"/>
  <c r="I191" s="1"/>
  <c r="K192" l="1"/>
  <c r="H192" s="1"/>
  <c r="L191"/>
  <c r="G192" l="1"/>
  <c r="I192" s="1"/>
  <c r="K193" s="1"/>
  <c r="G193" s="1"/>
  <c r="L192" l="1"/>
  <c r="H193"/>
  <c r="I193" s="1"/>
  <c r="K194" l="1"/>
  <c r="G194" s="1"/>
  <c r="L193"/>
  <c r="H194" l="1"/>
  <c r="I194" s="1"/>
  <c r="K195" l="1"/>
  <c r="G195" s="1"/>
  <c r="L194"/>
  <c r="H195" l="1"/>
  <c r="I195" s="1"/>
  <c r="K196" l="1"/>
  <c r="G196" s="1"/>
  <c r="L195"/>
  <c r="I196" l="1"/>
  <c r="K197" s="1"/>
  <c r="G197" s="1"/>
  <c r="H196"/>
  <c r="L196" l="1"/>
  <c r="H197"/>
  <c r="I197" s="1"/>
  <c r="K198" s="1"/>
  <c r="L197" l="1"/>
  <c r="H198"/>
  <c r="G198"/>
  <c r="L198" l="1"/>
  <c r="I198"/>
  <c r="K199" s="1"/>
  <c r="G199" l="1"/>
  <c r="I199" s="1"/>
  <c r="K200" s="1"/>
  <c r="H199"/>
  <c r="L199" l="1"/>
  <c r="L200" s="1"/>
  <c r="K201"/>
  <c r="G200"/>
  <c r="I200" s="1"/>
  <c r="H200"/>
  <c r="H201" l="1"/>
  <c r="G201"/>
  <c r="I201" l="1"/>
  <c r="K202" l="1"/>
  <c r="G202" s="1"/>
  <c r="L201"/>
  <c r="H202" l="1"/>
  <c r="I202" s="1"/>
  <c r="K203" l="1"/>
  <c r="G203" s="1"/>
  <c r="L202"/>
  <c r="H203" l="1"/>
  <c r="I203" s="1"/>
  <c r="K204" l="1"/>
  <c r="H204" s="1"/>
  <c r="L203"/>
  <c r="G204" l="1"/>
  <c r="I204" s="1"/>
  <c r="K205" s="1"/>
  <c r="G205" s="1"/>
  <c r="L204" l="1"/>
  <c r="H205"/>
  <c r="I205" s="1"/>
  <c r="K206" l="1"/>
  <c r="G206" s="1"/>
  <c r="L205"/>
  <c r="H206" l="1"/>
  <c r="I206" s="1"/>
  <c r="K207" l="1"/>
  <c r="G207" s="1"/>
  <c r="L206"/>
  <c r="H207" l="1"/>
  <c r="I207" s="1"/>
  <c r="K208" l="1"/>
  <c r="G208" s="1"/>
  <c r="L207"/>
  <c r="H208" l="1"/>
  <c r="I208" s="1"/>
  <c r="K209" l="1"/>
  <c r="G209" s="1"/>
  <c r="L208"/>
  <c r="H209" l="1"/>
  <c r="I209" s="1"/>
  <c r="K210" l="1"/>
  <c r="G210" s="1"/>
  <c r="L209"/>
  <c r="H210" l="1"/>
  <c r="I210" s="1"/>
  <c r="K211" l="1"/>
  <c r="G211" s="1"/>
  <c r="L210"/>
  <c r="H211" l="1"/>
  <c r="I211" s="1"/>
  <c r="K212" l="1"/>
  <c r="G212" s="1"/>
  <c r="L211"/>
  <c r="H212" l="1"/>
  <c r="I212" s="1"/>
  <c r="K213" l="1"/>
  <c r="G213" s="1"/>
  <c r="L212"/>
  <c r="H213" l="1"/>
  <c r="I213" s="1"/>
  <c r="K214" l="1"/>
  <c r="G214" s="1"/>
  <c r="L213"/>
  <c r="H214" l="1"/>
  <c r="I214" s="1"/>
  <c r="K215" l="1"/>
  <c r="H215" s="1"/>
  <c r="L214"/>
  <c r="G215" l="1"/>
  <c r="I215" s="1"/>
  <c r="K216" s="1"/>
  <c r="H216" s="1"/>
  <c r="L215" l="1"/>
  <c r="L216" s="1"/>
  <c r="K217"/>
  <c r="G217" s="1"/>
  <c r="G216"/>
  <c r="I216" s="1"/>
  <c r="H217" l="1"/>
  <c r="I217" s="1"/>
  <c r="K218" l="1"/>
  <c r="G218" s="1"/>
  <c r="L217"/>
  <c r="H218" l="1"/>
  <c r="I218" s="1"/>
  <c r="K219" l="1"/>
  <c r="G219" s="1"/>
  <c r="L218"/>
  <c r="H219" l="1"/>
  <c r="I219" s="1"/>
  <c r="K220" l="1"/>
  <c r="H220" s="1"/>
  <c r="L219"/>
  <c r="G220" l="1"/>
  <c r="I220" s="1"/>
  <c r="K221" s="1"/>
  <c r="G221" s="1"/>
  <c r="L220" l="1"/>
  <c r="H221"/>
  <c r="I221" s="1"/>
  <c r="K222" s="1"/>
  <c r="L221" l="1"/>
  <c r="H222"/>
  <c r="G222"/>
  <c r="L222" l="1"/>
  <c r="I222"/>
  <c r="K223" s="1"/>
  <c r="H223" l="1"/>
  <c r="G223"/>
  <c r="I223" l="1"/>
  <c r="K224" l="1"/>
  <c r="G224" s="1"/>
  <c r="L223"/>
  <c r="H224" l="1"/>
  <c r="I224" s="1"/>
  <c r="K225" l="1"/>
  <c r="G225" s="1"/>
  <c r="L224"/>
  <c r="H225" l="1"/>
  <c r="I225" s="1"/>
  <c r="K226" l="1"/>
  <c r="G226" s="1"/>
  <c r="L225"/>
  <c r="H226" l="1"/>
  <c r="I226" s="1"/>
  <c r="K227" l="1"/>
  <c r="G227" s="1"/>
  <c r="L226"/>
  <c r="H227" l="1"/>
  <c r="I227" s="1"/>
  <c r="K228" l="1"/>
  <c r="G228" s="1"/>
  <c r="L227"/>
  <c r="H228" l="1"/>
  <c r="I228" s="1"/>
  <c r="K229" l="1"/>
  <c r="G229" s="1"/>
  <c r="L228"/>
  <c r="H229" l="1"/>
  <c r="I229" s="1"/>
  <c r="K230" l="1"/>
  <c r="G230" s="1"/>
  <c r="L229"/>
  <c r="H230" l="1"/>
  <c r="I230" s="1"/>
  <c r="K231" l="1"/>
  <c r="H231" s="1"/>
  <c r="L230"/>
  <c r="G231" l="1"/>
  <c r="I231" s="1"/>
  <c r="K232" s="1"/>
  <c r="H232" s="1"/>
  <c r="L231" l="1"/>
  <c r="G232"/>
  <c r="I232" s="1"/>
  <c r="K233" s="1"/>
  <c r="G233" s="1"/>
  <c r="L232" l="1"/>
  <c r="H233"/>
  <c r="I233" s="1"/>
  <c r="K234" l="1"/>
  <c r="G234" s="1"/>
  <c r="L233"/>
  <c r="H234" l="1"/>
  <c r="I234" s="1"/>
  <c r="K235" l="1"/>
  <c r="G235" s="1"/>
  <c r="L234"/>
  <c r="H235" l="1"/>
  <c r="I235" s="1"/>
  <c r="K236" l="1"/>
  <c r="H236" s="1"/>
  <c r="L235"/>
  <c r="G236" l="1"/>
  <c r="I236" s="1"/>
  <c r="K237" s="1"/>
  <c r="G237" l="1"/>
  <c r="I237" s="1"/>
  <c r="K238" s="1"/>
  <c r="H237"/>
  <c r="L236"/>
  <c r="L237" l="1"/>
  <c r="H238"/>
  <c r="G238"/>
  <c r="L238" l="1"/>
  <c r="I238"/>
  <c r="K239" s="1"/>
  <c r="H239" l="1"/>
  <c r="G239"/>
  <c r="I239" l="1"/>
  <c r="K240" l="1"/>
  <c r="G240" s="1"/>
  <c r="L239"/>
  <c r="H240" l="1"/>
  <c r="I240" s="1"/>
  <c r="K241" l="1"/>
  <c r="G241" s="1"/>
  <c r="L240"/>
  <c r="H241" l="1"/>
  <c r="I241" s="1"/>
  <c r="K242" l="1"/>
  <c r="G242" s="1"/>
  <c r="L241"/>
  <c r="H242" l="1"/>
  <c r="I242" s="1"/>
  <c r="K243" l="1"/>
  <c r="G243" s="1"/>
  <c r="L242"/>
  <c r="H243" l="1"/>
  <c r="I243" s="1"/>
  <c r="K244" l="1"/>
  <c r="G244" s="1"/>
  <c r="L243"/>
  <c r="H244" l="1"/>
  <c r="I244" s="1"/>
  <c r="K245" l="1"/>
  <c r="G245" s="1"/>
  <c r="L244"/>
  <c r="H245" l="1"/>
  <c r="I245" s="1"/>
  <c r="K246" l="1"/>
  <c r="G246" s="1"/>
  <c r="L245"/>
  <c r="H246" l="1"/>
  <c r="I246" s="1"/>
  <c r="K247" l="1"/>
  <c r="G247" s="1"/>
  <c r="L246"/>
  <c r="H247" l="1"/>
  <c r="I247" s="1"/>
  <c r="K248" l="1"/>
  <c r="H248" s="1"/>
  <c r="L247"/>
  <c r="G248" l="1"/>
  <c r="I248" s="1"/>
  <c r="K249" s="1"/>
  <c r="G249" l="1"/>
  <c r="I249" s="1"/>
  <c r="K250" s="1"/>
  <c r="H249"/>
  <c r="L248"/>
  <c r="L249" l="1"/>
  <c r="G250"/>
  <c r="I250" s="1"/>
  <c r="K251" s="1"/>
  <c r="H250"/>
  <c r="L250" l="1"/>
  <c r="H251"/>
  <c r="G251"/>
  <c r="I251" l="1"/>
  <c r="K252" l="1"/>
  <c r="H252" s="1"/>
  <c r="L251"/>
  <c r="G252" l="1"/>
  <c r="I252" s="1"/>
  <c r="K253" s="1"/>
  <c r="G253" s="1"/>
  <c r="L252" l="1"/>
  <c r="H253"/>
  <c r="I253" s="1"/>
  <c r="K254" l="1"/>
  <c r="G254" s="1"/>
  <c r="L253"/>
  <c r="H254" l="1"/>
  <c r="I254" s="1"/>
  <c r="K255" l="1"/>
  <c r="G255" s="1"/>
  <c r="L254"/>
  <c r="H255" l="1"/>
  <c r="I255" s="1"/>
  <c r="K256" l="1"/>
  <c r="H256" s="1"/>
  <c r="L255"/>
  <c r="G256" l="1"/>
  <c r="I256" s="1"/>
  <c r="K257" l="1"/>
  <c r="G257" s="1"/>
  <c r="L256"/>
  <c r="H257" l="1"/>
  <c r="I257" s="1"/>
  <c r="K258" l="1"/>
  <c r="G258" s="1"/>
  <c r="L257"/>
  <c r="H258" l="1"/>
  <c r="I258" s="1"/>
  <c r="K259" l="1"/>
  <c r="G259" s="1"/>
  <c r="L258"/>
  <c r="H259" l="1"/>
  <c r="I259" s="1"/>
  <c r="K260" l="1"/>
  <c r="G260" s="1"/>
  <c r="L259"/>
  <c r="H260" l="1"/>
  <c r="I260" s="1"/>
  <c r="K261" l="1"/>
  <c r="G261" s="1"/>
  <c r="L260"/>
  <c r="H261" l="1"/>
  <c r="I261" s="1"/>
  <c r="K262" l="1"/>
  <c r="G262" s="1"/>
  <c r="L261"/>
  <c r="H262" l="1"/>
  <c r="I262" s="1"/>
  <c r="K263" l="1"/>
  <c r="G263" s="1"/>
  <c r="L262"/>
  <c r="H263" l="1"/>
  <c r="I263" s="1"/>
  <c r="K264" l="1"/>
  <c r="H264" s="1"/>
  <c r="L263"/>
  <c r="G264" l="1"/>
  <c r="I264" s="1"/>
  <c r="K265" s="1"/>
  <c r="G265" s="1"/>
  <c r="L264" l="1"/>
  <c r="H265"/>
  <c r="I265" s="1"/>
  <c r="K266" l="1"/>
  <c r="H266" s="1"/>
  <c r="L265"/>
  <c r="G266" l="1"/>
  <c r="I266" s="1"/>
  <c r="K267" s="1"/>
  <c r="G267" s="1"/>
  <c r="L266" l="1"/>
  <c r="H267"/>
  <c r="I267" s="1"/>
  <c r="K268" s="1"/>
  <c r="L267" l="1"/>
  <c r="G268"/>
  <c r="I268" s="1"/>
  <c r="K269" s="1"/>
  <c r="H268"/>
  <c r="L268" l="1"/>
  <c r="H269"/>
  <c r="G269"/>
  <c r="I269" l="1"/>
  <c r="K270" l="1"/>
  <c r="G270" s="1"/>
  <c r="L269"/>
  <c r="H270" l="1"/>
  <c r="I270" s="1"/>
  <c r="K271" l="1"/>
  <c r="G271" s="1"/>
  <c r="L270"/>
  <c r="H271" l="1"/>
  <c r="I271" s="1"/>
  <c r="K272" l="1"/>
  <c r="H272" s="1"/>
  <c r="L271"/>
  <c r="G272" l="1"/>
  <c r="I272" s="1"/>
  <c r="K273" s="1"/>
  <c r="G273" s="1"/>
  <c r="L272" l="1"/>
  <c r="H273"/>
  <c r="I273" s="1"/>
  <c r="K274" l="1"/>
  <c r="G274" s="1"/>
  <c r="L273"/>
  <c r="H274" l="1"/>
  <c r="I274" s="1"/>
  <c r="K275" l="1"/>
  <c r="G275" s="1"/>
  <c r="L274"/>
  <c r="H275" l="1"/>
  <c r="I275" s="1"/>
  <c r="K276" l="1"/>
  <c r="G276" s="1"/>
  <c r="L275"/>
  <c r="H276" l="1"/>
  <c r="I276" s="1"/>
  <c r="K277" l="1"/>
  <c r="G277" s="1"/>
  <c r="L276"/>
  <c r="H277" l="1"/>
  <c r="I277" s="1"/>
  <c r="K278" l="1"/>
  <c r="G278" s="1"/>
  <c r="L277"/>
  <c r="H278" l="1"/>
  <c r="I278" s="1"/>
  <c r="K279" l="1"/>
  <c r="G279" s="1"/>
  <c r="L278"/>
  <c r="H279" l="1"/>
  <c r="I279" s="1"/>
  <c r="K280" l="1"/>
  <c r="H280" s="1"/>
  <c r="L279"/>
  <c r="G280" l="1"/>
  <c r="I280" s="1"/>
  <c r="K281" s="1"/>
  <c r="G281" s="1"/>
  <c r="L280" l="1"/>
  <c r="H281"/>
  <c r="I281" s="1"/>
  <c r="K282" l="1"/>
  <c r="H282" s="1"/>
  <c r="L281"/>
  <c r="L282" l="1"/>
  <c r="G282"/>
  <c r="I282" s="1"/>
  <c r="K283" s="1"/>
  <c r="G283" s="1"/>
  <c r="H283" l="1"/>
  <c r="I283" s="1"/>
  <c r="K284" l="1"/>
  <c r="H284" s="1"/>
  <c r="L283"/>
  <c r="G284" l="1"/>
  <c r="I284" s="1"/>
  <c r="K285" s="1"/>
  <c r="G285" s="1"/>
  <c r="L284" l="1"/>
  <c r="H285"/>
  <c r="I285" s="1"/>
  <c r="K286" l="1"/>
  <c r="G286" s="1"/>
  <c r="L285"/>
  <c r="H286" l="1"/>
  <c r="I286" s="1"/>
  <c r="K287" l="1"/>
  <c r="G287" s="1"/>
  <c r="L286"/>
  <c r="H287" l="1"/>
  <c r="I287" s="1"/>
  <c r="K288" l="1"/>
  <c r="G288" s="1"/>
  <c r="L287"/>
  <c r="H288" l="1"/>
  <c r="I288" s="1"/>
  <c r="K289" l="1"/>
  <c r="G289" s="1"/>
  <c r="L288"/>
  <c r="H289" l="1"/>
  <c r="I289" s="1"/>
  <c r="K290" l="1"/>
  <c r="G290" s="1"/>
  <c r="L289"/>
  <c r="H290" l="1"/>
  <c r="I290" s="1"/>
  <c r="K291" l="1"/>
  <c r="G291" s="1"/>
  <c r="L290"/>
  <c r="H291" l="1"/>
  <c r="I291" s="1"/>
  <c r="K292" l="1"/>
  <c r="G292" s="1"/>
  <c r="L291"/>
  <c r="H292" l="1"/>
  <c r="I292" s="1"/>
  <c r="K293" l="1"/>
  <c r="G293" s="1"/>
  <c r="L292"/>
  <c r="H293" l="1"/>
  <c r="I293" s="1"/>
  <c r="K294" l="1"/>
  <c r="G294" s="1"/>
  <c r="L293"/>
  <c r="H294" l="1"/>
  <c r="I294" s="1"/>
  <c r="K295" l="1"/>
  <c r="H295" s="1"/>
  <c r="L294"/>
  <c r="G295" l="1"/>
  <c r="I295" s="1"/>
  <c r="K296" s="1"/>
  <c r="H296" s="1"/>
  <c r="L295" l="1"/>
  <c r="L296" s="1"/>
  <c r="G296"/>
  <c r="I296" s="1"/>
  <c r="K297" s="1"/>
  <c r="G297" s="1"/>
  <c r="H297" l="1"/>
  <c r="I297" s="1"/>
  <c r="K298" l="1"/>
  <c r="G298" s="1"/>
  <c r="L297"/>
  <c r="H298" l="1"/>
  <c r="I298" s="1"/>
  <c r="K299" l="1"/>
  <c r="G299" s="1"/>
  <c r="L298"/>
  <c r="H299" l="1"/>
  <c r="I299" s="1"/>
  <c r="K300" l="1"/>
  <c r="H300" s="1"/>
  <c r="L299"/>
  <c r="G300" l="1"/>
  <c r="I300" s="1"/>
  <c r="K301" s="1"/>
  <c r="G301" s="1"/>
  <c r="L300" l="1"/>
  <c r="H301"/>
  <c r="I301" s="1"/>
  <c r="K302" l="1"/>
  <c r="G302" s="1"/>
  <c r="L301"/>
  <c r="H302" l="1"/>
  <c r="I302" s="1"/>
  <c r="K303" l="1"/>
  <c r="G303" s="1"/>
  <c r="L302"/>
  <c r="H303" l="1"/>
  <c r="I303" s="1"/>
  <c r="K304" l="1"/>
  <c r="G304" s="1"/>
  <c r="L303"/>
  <c r="H304" l="1"/>
  <c r="I304" s="1"/>
  <c r="K305" l="1"/>
  <c r="G305" s="1"/>
  <c r="L304"/>
  <c r="H305" l="1"/>
  <c r="I305" s="1"/>
  <c r="K306" l="1"/>
  <c r="H306" s="1"/>
  <c r="L305"/>
  <c r="L306" l="1"/>
  <c r="G306"/>
  <c r="I306" s="1"/>
  <c r="K307" s="1"/>
  <c r="G307" s="1"/>
  <c r="H307" l="1"/>
  <c r="I307" s="1"/>
  <c r="K308" l="1"/>
  <c r="G308" s="1"/>
  <c r="L307"/>
  <c r="H308" l="1"/>
  <c r="I308" s="1"/>
  <c r="K309" l="1"/>
  <c r="G309" s="1"/>
  <c r="L308"/>
  <c r="H309" l="1"/>
  <c r="I309" s="1"/>
  <c r="K310" l="1"/>
  <c r="G310" s="1"/>
  <c r="L309"/>
  <c r="H310" l="1"/>
  <c r="I310" s="1"/>
  <c r="K311" l="1"/>
  <c r="H311" s="1"/>
  <c r="L310"/>
  <c r="G311" l="1"/>
  <c r="I311" s="1"/>
  <c r="K312" s="1"/>
  <c r="H312" s="1"/>
  <c r="L311" l="1"/>
  <c r="L312" s="1"/>
  <c r="G312"/>
  <c r="I312" s="1"/>
  <c r="K313" s="1"/>
  <c r="G313" s="1"/>
  <c r="H313" l="1"/>
  <c r="I313" s="1"/>
  <c r="K314" l="1"/>
  <c r="G314" s="1"/>
  <c r="L313"/>
  <c r="H314" l="1"/>
  <c r="I314" s="1"/>
  <c r="K315" l="1"/>
  <c r="G315" s="1"/>
  <c r="L314"/>
  <c r="H315" l="1"/>
  <c r="I315" s="1"/>
  <c r="K316" l="1"/>
  <c r="G316" s="1"/>
  <c r="L315"/>
  <c r="H316" l="1"/>
  <c r="I316" s="1"/>
  <c r="K317" l="1"/>
  <c r="G317" s="1"/>
  <c r="L316"/>
  <c r="H317" l="1"/>
  <c r="I317" s="1"/>
  <c r="K318" l="1"/>
  <c r="G318" s="1"/>
  <c r="L317"/>
  <c r="H318" l="1"/>
  <c r="I318" s="1"/>
  <c r="K319" l="1"/>
  <c r="G319" s="1"/>
  <c r="L318"/>
  <c r="H319" l="1"/>
  <c r="I319" s="1"/>
  <c r="K320" l="1"/>
  <c r="G320" s="1"/>
  <c r="L319"/>
  <c r="H320" l="1"/>
  <c r="I320" s="1"/>
  <c r="K321" l="1"/>
  <c r="G321" s="1"/>
  <c r="L320"/>
  <c r="H321" l="1"/>
  <c r="I321" s="1"/>
  <c r="K322" l="1"/>
  <c r="G322" s="1"/>
  <c r="L321"/>
  <c r="H322" l="1"/>
  <c r="I322" s="1"/>
  <c r="K323" l="1"/>
  <c r="G323" s="1"/>
  <c r="L322"/>
  <c r="H323" l="1"/>
  <c r="I323" s="1"/>
  <c r="K324" l="1"/>
  <c r="G324" s="1"/>
  <c r="L323"/>
  <c r="H324" l="1"/>
  <c r="I324" s="1"/>
  <c r="K325" l="1"/>
  <c r="G325" s="1"/>
  <c r="L324"/>
  <c r="H325" l="1"/>
  <c r="I325" s="1"/>
  <c r="K326" l="1"/>
  <c r="H326" s="1"/>
  <c r="L325"/>
  <c r="G326" l="1"/>
  <c r="I326" s="1"/>
  <c r="K327" s="1"/>
  <c r="H327" s="1"/>
  <c r="L326" l="1"/>
  <c r="G327"/>
  <c r="I327" s="1"/>
  <c r="K328" s="1"/>
  <c r="H328" s="1"/>
  <c r="L327" l="1"/>
  <c r="L328" s="1"/>
  <c r="G328"/>
  <c r="I328" s="1"/>
  <c r="K329" s="1"/>
  <c r="H329" s="1"/>
  <c r="G329" l="1"/>
  <c r="I329" s="1"/>
  <c r="K330" s="1"/>
  <c r="G330" s="1"/>
  <c r="L329" l="1"/>
  <c r="H330"/>
  <c r="I330" s="1"/>
  <c r="K331" l="1"/>
  <c r="G331" s="1"/>
  <c r="L330"/>
  <c r="I331" l="1"/>
  <c r="K332" s="1"/>
  <c r="G332" s="1"/>
  <c r="H331"/>
  <c r="L331" l="1"/>
  <c r="H332"/>
  <c r="I332" s="1"/>
  <c r="K333" s="1"/>
  <c r="L332" l="1"/>
  <c r="G333"/>
  <c r="I333" s="1"/>
  <c r="K334" s="1"/>
  <c r="H333"/>
  <c r="L333" l="1"/>
  <c r="H334"/>
  <c r="G334"/>
  <c r="I334" l="1"/>
  <c r="K335" l="1"/>
  <c r="G335" s="1"/>
  <c r="L334"/>
  <c r="H335" l="1"/>
  <c r="I335" s="1"/>
  <c r="K336" l="1"/>
  <c r="G336" s="1"/>
  <c r="L335"/>
  <c r="H336" l="1"/>
  <c r="I336" s="1"/>
  <c r="K337" l="1"/>
  <c r="G337" s="1"/>
  <c r="L336"/>
  <c r="H337" l="1"/>
  <c r="I337" s="1"/>
  <c r="K338" l="1"/>
  <c r="G338" s="1"/>
  <c r="L337"/>
  <c r="H338" l="1"/>
  <c r="I338" s="1"/>
  <c r="K339" l="1"/>
  <c r="H339" s="1"/>
  <c r="L338"/>
  <c r="G339" l="1"/>
  <c r="I339" s="1"/>
  <c r="K340" s="1"/>
  <c r="G340" s="1"/>
  <c r="L339" l="1"/>
  <c r="H340"/>
  <c r="I340" s="1"/>
  <c r="K341" l="1"/>
  <c r="G341" s="1"/>
  <c r="L340"/>
  <c r="H341" l="1"/>
  <c r="I341" s="1"/>
  <c r="K342" l="1"/>
  <c r="H342" s="1"/>
  <c r="L341"/>
  <c r="G342" l="1"/>
  <c r="I342" s="1"/>
  <c r="K343" s="1"/>
  <c r="H343" s="1"/>
  <c r="L342" l="1"/>
  <c r="G343"/>
  <c r="I343" s="1"/>
  <c r="K344" l="1"/>
  <c r="G344" s="1"/>
  <c r="L343"/>
  <c r="L344" l="1"/>
  <c r="K345"/>
  <c r="G345" s="1"/>
  <c r="H344"/>
  <c r="I344" s="1"/>
  <c r="H345" l="1"/>
  <c r="I345" s="1"/>
  <c r="K346" l="1"/>
  <c r="H346" s="1"/>
  <c r="L345"/>
  <c r="L346" l="1"/>
  <c r="G346"/>
  <c r="I346" s="1"/>
  <c r="K347" s="1"/>
  <c r="G347" s="1"/>
  <c r="H347" l="1"/>
  <c r="I347" s="1"/>
  <c r="K348" l="1"/>
  <c r="H348" s="1"/>
  <c r="L347"/>
  <c r="G348" l="1"/>
  <c r="I348" s="1"/>
  <c r="K349" s="1"/>
  <c r="G349" s="1"/>
  <c r="L348" l="1"/>
  <c r="H349"/>
  <c r="I349" s="1"/>
  <c r="K350" l="1"/>
  <c r="H350" s="1"/>
  <c r="L349"/>
  <c r="G350" l="1"/>
  <c r="I350" s="1"/>
  <c r="K351" s="1"/>
  <c r="G351" s="1"/>
  <c r="L350" l="1"/>
  <c r="L351" s="1"/>
  <c r="K352"/>
  <c r="G352" s="1"/>
  <c r="H351"/>
  <c r="I351" s="1"/>
  <c r="L352" l="1"/>
  <c r="K353"/>
  <c r="H353" s="1"/>
  <c r="H352"/>
  <c r="I352" s="1"/>
  <c r="G353" l="1"/>
  <c r="I353" s="1"/>
  <c r="K354" s="1"/>
  <c r="G354" s="1"/>
  <c r="L353" l="1"/>
  <c r="H354"/>
  <c r="I354" s="1"/>
  <c r="K355" l="1"/>
  <c r="G355" s="1"/>
  <c r="L354"/>
  <c r="H355" l="1"/>
  <c r="I355" s="1"/>
  <c r="K356" l="1"/>
  <c r="G356" s="1"/>
  <c r="L355"/>
  <c r="H356" l="1"/>
  <c r="I356" s="1"/>
  <c r="K357" l="1"/>
  <c r="G357" s="1"/>
  <c r="L356"/>
  <c r="H357" l="1"/>
  <c r="I357" s="1"/>
  <c r="K358" l="1"/>
  <c r="G358" s="1"/>
  <c r="L357"/>
  <c r="H358" l="1"/>
  <c r="I358" s="1"/>
  <c r="K359" l="1"/>
  <c r="G359" s="1"/>
  <c r="L358"/>
  <c r="H359" l="1"/>
  <c r="I359" s="1"/>
  <c r="K360" l="1"/>
  <c r="H360" s="1"/>
  <c r="L359"/>
  <c r="G360" l="1"/>
  <c r="I360" s="1"/>
  <c r="K361" l="1"/>
  <c r="H361" s="1"/>
  <c r="L360"/>
  <c r="G361" l="1"/>
  <c r="I361" s="1"/>
  <c r="K362" s="1"/>
  <c r="G362" s="1"/>
  <c r="I362" l="1"/>
  <c r="K363" s="1"/>
  <c r="G363" s="1"/>
  <c r="L361"/>
  <c r="H362"/>
  <c r="L362" l="1"/>
  <c r="H363"/>
  <c r="I363" s="1"/>
  <c r="K364" s="1"/>
  <c r="L363" l="1"/>
  <c r="H364"/>
  <c r="G364"/>
  <c r="L364" l="1"/>
  <c r="I364"/>
</calcChain>
</file>

<file path=xl/sharedStrings.xml><?xml version="1.0" encoding="utf-8"?>
<sst xmlns="http://schemas.openxmlformats.org/spreadsheetml/2006/main" count="417" uniqueCount="413">
  <si>
    <t>Home Price</t>
  </si>
  <si>
    <t>Down Payment</t>
  </si>
  <si>
    <t>Loan Amount</t>
  </si>
  <si>
    <t>Loan Amount $</t>
  </si>
  <si>
    <t>Annual Interest Rate</t>
  </si>
  <si>
    <t>Life Loan (in years)</t>
  </si>
  <si>
    <t>Sum of Payments</t>
  </si>
  <si>
    <t>Interest Cost</t>
  </si>
  <si>
    <t>Amortization</t>
  </si>
  <si>
    <t>Date</t>
  </si>
  <si>
    <t>Payment #</t>
  </si>
  <si>
    <t>Payment Amt.</t>
  </si>
  <si>
    <t>Interest</t>
  </si>
  <si>
    <t>Principal</t>
  </si>
  <si>
    <t>Extra Payment</t>
  </si>
  <si>
    <t>Loan</t>
  </si>
  <si>
    <t>7/1/2024</t>
  </si>
  <si>
    <t>8/1/2024</t>
  </si>
  <si>
    <t>9/1/2024</t>
  </si>
  <si>
    <t>7/1/2025</t>
  </si>
  <si>
    <t>8/1/2025</t>
  </si>
  <si>
    <t>9/1/2025</t>
  </si>
  <si>
    <t>7/1/2026</t>
  </si>
  <si>
    <t>8/1/2026</t>
  </si>
  <si>
    <t>9/1/2026</t>
  </si>
  <si>
    <t>7/1/2027</t>
  </si>
  <si>
    <t>8/1/2027</t>
  </si>
  <si>
    <t>9/1/2027</t>
  </si>
  <si>
    <t>7/1/2028</t>
  </si>
  <si>
    <t>8/1/2028</t>
  </si>
  <si>
    <t>9/1/2028</t>
  </si>
  <si>
    <t>7/1/2029</t>
  </si>
  <si>
    <t>8/1/2029</t>
  </si>
  <si>
    <t>9/1/2029</t>
  </si>
  <si>
    <t>7/1/2030</t>
  </si>
  <si>
    <t>8/1/2030</t>
  </si>
  <si>
    <t>9/1/2030</t>
  </si>
  <si>
    <t>7/1/2031</t>
  </si>
  <si>
    <t>8/1/2031</t>
  </si>
  <si>
    <t>9/1/2031</t>
  </si>
  <si>
    <t>7/1/2032</t>
  </si>
  <si>
    <t>8/1/2032</t>
  </si>
  <si>
    <t>9/1/2032</t>
  </si>
  <si>
    <t>7/1/2033</t>
  </si>
  <si>
    <t>8/1/2033</t>
  </si>
  <si>
    <t>9/1/2033</t>
  </si>
  <si>
    <t>7/1/2034</t>
  </si>
  <si>
    <t>8/1/2034</t>
  </si>
  <si>
    <t>9/1/2034</t>
  </si>
  <si>
    <t>7/1/2035</t>
  </si>
  <si>
    <t>8/1/2035</t>
  </si>
  <si>
    <t>9/1/2035</t>
  </si>
  <si>
    <t>10/1/2024</t>
  </si>
  <si>
    <t>11/1/2024</t>
  </si>
  <si>
    <t>12/1/2024</t>
  </si>
  <si>
    <t>1/1/2025</t>
  </si>
  <si>
    <t>2/1/2025</t>
  </si>
  <si>
    <t>3/1/2025</t>
  </si>
  <si>
    <t>4/1/2025</t>
  </si>
  <si>
    <t>5/1/2025</t>
  </si>
  <si>
    <t>6/1/2025</t>
  </si>
  <si>
    <t>10/1/2025</t>
  </si>
  <si>
    <t>11/1/2025</t>
  </si>
  <si>
    <t>12/1/2025</t>
  </si>
  <si>
    <t>1/1/2026</t>
  </si>
  <si>
    <t>2/1/2026</t>
  </si>
  <si>
    <t>3/1/2026</t>
  </si>
  <si>
    <t>4/1/2026</t>
  </si>
  <si>
    <t>5/1/2026</t>
  </si>
  <si>
    <t>6/1/2026</t>
  </si>
  <si>
    <t>10/1/2026</t>
  </si>
  <si>
    <t>11/1/2026</t>
  </si>
  <si>
    <t>12/1/2026</t>
  </si>
  <si>
    <t>1/1/2027</t>
  </si>
  <si>
    <t>2/1/2027</t>
  </si>
  <si>
    <t>3/1/2027</t>
  </si>
  <si>
    <t>4/1/2027</t>
  </si>
  <si>
    <t>5/1/2027</t>
  </si>
  <si>
    <t>6/1/2027</t>
  </si>
  <si>
    <t>10/1/2027</t>
  </si>
  <si>
    <t>11/1/2027</t>
  </si>
  <si>
    <t>12/1/2027</t>
  </si>
  <si>
    <t>1/1/2028</t>
  </si>
  <si>
    <t>2/1/2028</t>
  </si>
  <si>
    <t>3/1/2028</t>
  </si>
  <si>
    <t>4/1/2028</t>
  </si>
  <si>
    <t>5/1/2028</t>
  </si>
  <si>
    <t>6/1/2028</t>
  </si>
  <si>
    <t>10/1/2028</t>
  </si>
  <si>
    <t>11/1/2028</t>
  </si>
  <si>
    <t>12/1/2028</t>
  </si>
  <si>
    <t>1/1/2029</t>
  </si>
  <si>
    <t>2/1/2029</t>
  </si>
  <si>
    <t>3/1/2029</t>
  </si>
  <si>
    <t>4/1/2029</t>
  </si>
  <si>
    <t>5/1/2029</t>
  </si>
  <si>
    <t>6/1/2029</t>
  </si>
  <si>
    <t>10/1/2029</t>
  </si>
  <si>
    <t>11/1/2029</t>
  </si>
  <si>
    <t>12/1/2029</t>
  </si>
  <si>
    <t>1/1/2030</t>
  </si>
  <si>
    <t>2/1/2030</t>
  </si>
  <si>
    <t>3/1/2030</t>
  </si>
  <si>
    <t>4/1/2030</t>
  </si>
  <si>
    <t>5/1/2030</t>
  </si>
  <si>
    <t>6/1/2030</t>
  </si>
  <si>
    <t>10/1/2030</t>
  </si>
  <si>
    <t>11/1/2030</t>
  </si>
  <si>
    <t>12/1/2030</t>
  </si>
  <si>
    <t>1/1/2031</t>
  </si>
  <si>
    <t>2/1/2031</t>
  </si>
  <si>
    <t>3/1/2031</t>
  </si>
  <si>
    <t>4/1/2031</t>
  </si>
  <si>
    <t>5/1/2031</t>
  </si>
  <si>
    <t>6/1/2031</t>
  </si>
  <si>
    <t>10/1/2031</t>
  </si>
  <si>
    <t>11/1/2031</t>
  </si>
  <si>
    <t>12/1/2031</t>
  </si>
  <si>
    <t>1/1/2032</t>
  </si>
  <si>
    <t>2/1/2032</t>
  </si>
  <si>
    <t>3/1/2032</t>
  </si>
  <si>
    <t>4/1/2032</t>
  </si>
  <si>
    <t>5/1/2032</t>
  </si>
  <si>
    <t>6/1/2032</t>
  </si>
  <si>
    <t>10/1/2032</t>
  </si>
  <si>
    <t>11/1/2032</t>
  </si>
  <si>
    <t>12/1/2032</t>
  </si>
  <si>
    <t>1/1/2033</t>
  </si>
  <si>
    <t>2/1/2033</t>
  </si>
  <si>
    <t>3/1/2033</t>
  </si>
  <si>
    <t>4/1/2033</t>
  </si>
  <si>
    <t>5/1/2033</t>
  </si>
  <si>
    <t>6/1/2033</t>
  </si>
  <si>
    <t>10/1/2033</t>
  </si>
  <si>
    <t>11/1/2033</t>
  </si>
  <si>
    <t>12/1/2033</t>
  </si>
  <si>
    <t>1/1/2034</t>
  </si>
  <si>
    <t>2/1/2034</t>
  </si>
  <si>
    <t>3/1/2034</t>
  </si>
  <si>
    <t>4/1/2034</t>
  </si>
  <si>
    <t>5/1/2034</t>
  </si>
  <si>
    <t>6/1/2034</t>
  </si>
  <si>
    <t>10/1/2034</t>
  </si>
  <si>
    <t>11/1/2034</t>
  </si>
  <si>
    <t>12/1/2034</t>
  </si>
  <si>
    <t>1/1/2035</t>
  </si>
  <si>
    <t>2/1/2035</t>
  </si>
  <si>
    <t>3/1/2035</t>
  </si>
  <si>
    <t>4/1/2035</t>
  </si>
  <si>
    <t>5/1/2035</t>
  </si>
  <si>
    <t>6/1/2035</t>
  </si>
  <si>
    <t>10/1/2035</t>
  </si>
  <si>
    <t>11/1/2035</t>
  </si>
  <si>
    <t>12/1/2035</t>
  </si>
  <si>
    <t>1/1/2036</t>
  </si>
  <si>
    <t>2/1/2036</t>
  </si>
  <si>
    <t>3/1/2036</t>
  </si>
  <si>
    <t>4/1/2036</t>
  </si>
  <si>
    <t>5/1/2036</t>
  </si>
  <si>
    <t>6/1/2036</t>
  </si>
  <si>
    <t>7/1/2036</t>
  </si>
  <si>
    <t>8/1/2036</t>
  </si>
  <si>
    <t>9/1/2036</t>
  </si>
  <si>
    <t>10/1/2036</t>
  </si>
  <si>
    <t>11/1/2036</t>
  </si>
  <si>
    <t>12/1/2036</t>
  </si>
  <si>
    <t>1/1/2037</t>
  </si>
  <si>
    <t>2/1/2037</t>
  </si>
  <si>
    <t>3/1/2037</t>
  </si>
  <si>
    <t>4/1/2037</t>
  </si>
  <si>
    <t>5/1/2037</t>
  </si>
  <si>
    <t>6/1/2037</t>
  </si>
  <si>
    <t>7/1/2037</t>
  </si>
  <si>
    <t>8/1/2037</t>
  </si>
  <si>
    <t>9/1/2037</t>
  </si>
  <si>
    <t>10/1/2037</t>
  </si>
  <si>
    <t>11/1/2037</t>
  </si>
  <si>
    <t>12/1/2037</t>
  </si>
  <si>
    <t>1/1/2038</t>
  </si>
  <si>
    <t>2/1/2038</t>
  </si>
  <si>
    <t>3/1/2038</t>
  </si>
  <si>
    <t>4/1/2038</t>
  </si>
  <si>
    <t>5/1/2038</t>
  </si>
  <si>
    <t>6/1/2038</t>
  </si>
  <si>
    <t>7/1/2038</t>
  </si>
  <si>
    <t>8/1/2038</t>
  </si>
  <si>
    <t>9/1/2038</t>
  </si>
  <si>
    <t>10/1/2038</t>
  </si>
  <si>
    <t>11/1/2038</t>
  </si>
  <si>
    <t>12/1/2038</t>
  </si>
  <si>
    <t>1/1/2039</t>
  </si>
  <si>
    <t>2/1/2039</t>
  </si>
  <si>
    <t>3/1/2039</t>
  </si>
  <si>
    <t>4/1/2039</t>
  </si>
  <si>
    <t>5/1/2039</t>
  </si>
  <si>
    <t>6/1/2039</t>
  </si>
  <si>
    <t>7/1/2039</t>
  </si>
  <si>
    <t>8/1/2039</t>
  </si>
  <si>
    <t>9/1/2039</t>
  </si>
  <si>
    <t>10/1/2039</t>
  </si>
  <si>
    <t>11/1/2039</t>
  </si>
  <si>
    <t>12/1/2039</t>
  </si>
  <si>
    <t>1/1/2040</t>
  </si>
  <si>
    <t>2/1/2040</t>
  </si>
  <si>
    <t>3/1/2040</t>
  </si>
  <si>
    <t>4/1/2040</t>
  </si>
  <si>
    <t>5/1/2040</t>
  </si>
  <si>
    <t>6/1/2040</t>
  </si>
  <si>
    <t>7/1/2040</t>
  </si>
  <si>
    <t>8/1/2040</t>
  </si>
  <si>
    <t>9/1/2040</t>
  </si>
  <si>
    <t>10/1/2040</t>
  </si>
  <si>
    <t>11/1/2040</t>
  </si>
  <si>
    <t>12/1/2040</t>
  </si>
  <si>
    <t>1/1/2041</t>
  </si>
  <si>
    <t>2/1/2041</t>
  </si>
  <si>
    <t>3/1/2041</t>
  </si>
  <si>
    <t>4/1/2041</t>
  </si>
  <si>
    <t>5/1/2041</t>
  </si>
  <si>
    <t>6/1/2041</t>
  </si>
  <si>
    <t>7/1/2041</t>
  </si>
  <si>
    <t>8/1/2041</t>
  </si>
  <si>
    <t>9/1/2041</t>
  </si>
  <si>
    <t>10/1/2041</t>
  </si>
  <si>
    <t>11/1/2041</t>
  </si>
  <si>
    <t>12/1/2041</t>
  </si>
  <si>
    <t>1/1/2042</t>
  </si>
  <si>
    <t>2/1/2042</t>
  </si>
  <si>
    <t>3/1/2042</t>
  </si>
  <si>
    <t>4/1/2042</t>
  </si>
  <si>
    <t>5/1/2042</t>
  </si>
  <si>
    <t>6/1/2042</t>
  </si>
  <si>
    <t>7/1/2042</t>
  </si>
  <si>
    <t>8/1/2042</t>
  </si>
  <si>
    <t>9/1/2042</t>
  </si>
  <si>
    <t>10/1/2042</t>
  </si>
  <si>
    <t>11/1/2042</t>
  </si>
  <si>
    <t>12/1/2042</t>
  </si>
  <si>
    <t>1/1/2043</t>
  </si>
  <si>
    <t>2/1/2043</t>
  </si>
  <si>
    <t>3/1/2043</t>
  </si>
  <si>
    <t>4/1/2043</t>
  </si>
  <si>
    <t>5/1/2043</t>
  </si>
  <si>
    <t>6/1/2043</t>
  </si>
  <si>
    <t>7/1/2043</t>
  </si>
  <si>
    <t>8/1/2043</t>
  </si>
  <si>
    <t>9/1/2043</t>
  </si>
  <si>
    <t>10/1/2043</t>
  </si>
  <si>
    <t>11/1/2043</t>
  </si>
  <si>
    <t>12/1/2043</t>
  </si>
  <si>
    <t>1/1/2044</t>
  </si>
  <si>
    <t>2/1/2044</t>
  </si>
  <si>
    <t>3/1/2044</t>
  </si>
  <si>
    <t>4/1/2044</t>
  </si>
  <si>
    <t>5/1/2044</t>
  </si>
  <si>
    <t>6/1/2044</t>
  </si>
  <si>
    <t>7/1/2044</t>
  </si>
  <si>
    <t>8/1/2044</t>
  </si>
  <si>
    <t>9/1/2044</t>
  </si>
  <si>
    <t>10/1/2044</t>
  </si>
  <si>
    <t>11/1/2044</t>
  </si>
  <si>
    <t>12/1/2044</t>
  </si>
  <si>
    <t>1/1/2045</t>
  </si>
  <si>
    <t>2/1/2045</t>
  </si>
  <si>
    <t>3/1/2045</t>
  </si>
  <si>
    <t>4/1/2045</t>
  </si>
  <si>
    <t>5/1/2045</t>
  </si>
  <si>
    <t>6/1/2045</t>
  </si>
  <si>
    <t>7/1/2045</t>
  </si>
  <si>
    <t>8/1/2045</t>
  </si>
  <si>
    <t>9/1/2045</t>
  </si>
  <si>
    <t>10/1/2045</t>
  </si>
  <si>
    <t>11/1/2045</t>
  </si>
  <si>
    <t>12/1/2045</t>
  </si>
  <si>
    <t>1/1/2046</t>
  </si>
  <si>
    <t>2/1/2046</t>
  </si>
  <si>
    <t>3/1/2046</t>
  </si>
  <si>
    <t>4/1/2046</t>
  </si>
  <si>
    <t>5/1/2046</t>
  </si>
  <si>
    <t>6/1/2046</t>
  </si>
  <si>
    <t>7/1/2046</t>
  </si>
  <si>
    <t>8/1/2046</t>
  </si>
  <si>
    <t>9/1/2046</t>
  </si>
  <si>
    <t>10/1/2046</t>
  </si>
  <si>
    <t>11/1/2046</t>
  </si>
  <si>
    <t>12/1/2046</t>
  </si>
  <si>
    <t>1/1/2047</t>
  </si>
  <si>
    <t>2/1/2047</t>
  </si>
  <si>
    <t>3/1/2047</t>
  </si>
  <si>
    <t>4/1/2047</t>
  </si>
  <si>
    <t>5/1/2047</t>
  </si>
  <si>
    <t>6/1/2047</t>
  </si>
  <si>
    <t>7/1/2047</t>
  </si>
  <si>
    <t>8/1/2047</t>
  </si>
  <si>
    <t>9/1/2047</t>
  </si>
  <si>
    <t>10/1/2047</t>
  </si>
  <si>
    <t>11/1/2047</t>
  </si>
  <si>
    <t>12/1/2047</t>
  </si>
  <si>
    <t>1/1/2048</t>
  </si>
  <si>
    <t>2/1/2048</t>
  </si>
  <si>
    <t>3/1/2048</t>
  </si>
  <si>
    <t>4/1/2048</t>
  </si>
  <si>
    <t>5/1/2048</t>
  </si>
  <si>
    <t>6/1/2048</t>
  </si>
  <si>
    <t>7/1/2048</t>
  </si>
  <si>
    <t>8/1/2048</t>
  </si>
  <si>
    <t>9/1/2048</t>
  </si>
  <si>
    <t>10/1/2048</t>
  </si>
  <si>
    <t>11/1/2048</t>
  </si>
  <si>
    <t>12/1/2048</t>
  </si>
  <si>
    <t>1/1/2049</t>
  </si>
  <si>
    <t>2/1/2049</t>
  </si>
  <si>
    <t>3/1/2049</t>
  </si>
  <si>
    <t>4/1/2049</t>
  </si>
  <si>
    <t>5/1/2049</t>
  </si>
  <si>
    <t>6/1/2049</t>
  </si>
  <si>
    <t>7/1/2049</t>
  </si>
  <si>
    <t>8/1/2049</t>
  </si>
  <si>
    <t>9/1/2049</t>
  </si>
  <si>
    <t>10/1/2049</t>
  </si>
  <si>
    <t>11/1/2049</t>
  </si>
  <si>
    <t>12/1/2049</t>
  </si>
  <si>
    <t>1/1/2050</t>
  </si>
  <si>
    <t>2/1/2050</t>
  </si>
  <si>
    <t>3/1/2050</t>
  </si>
  <si>
    <t>4/1/2050</t>
  </si>
  <si>
    <t>5/1/2050</t>
  </si>
  <si>
    <t>6/1/2050</t>
  </si>
  <si>
    <t>7/1/2050</t>
  </si>
  <si>
    <t>8/1/2050</t>
  </si>
  <si>
    <t>9/1/2050</t>
  </si>
  <si>
    <t>10/1/2050</t>
  </si>
  <si>
    <t>11/1/2050</t>
  </si>
  <si>
    <t>12/1/2050</t>
  </si>
  <si>
    <t>1/1/2051</t>
  </si>
  <si>
    <t>2/1/2051</t>
  </si>
  <si>
    <t>3/1/2051</t>
  </si>
  <si>
    <t>4/1/2051</t>
  </si>
  <si>
    <t>5/1/2051</t>
  </si>
  <si>
    <t>6/1/2051</t>
  </si>
  <si>
    <t>7/1/2051</t>
  </si>
  <si>
    <t>8/1/2051</t>
  </si>
  <si>
    <t>9/1/2051</t>
  </si>
  <si>
    <t>10/1/2051</t>
  </si>
  <si>
    <t>11/1/2051</t>
  </si>
  <si>
    <t>12/1/2051</t>
  </si>
  <si>
    <t>1/1/2052</t>
  </si>
  <si>
    <t>2/1/2052</t>
  </si>
  <si>
    <t>3/1/2052</t>
  </si>
  <si>
    <t>4/1/2052</t>
  </si>
  <si>
    <t>5/1/2052</t>
  </si>
  <si>
    <t>6/1/2052</t>
  </si>
  <si>
    <t>7/1/2052</t>
  </si>
  <si>
    <t>8/1/2052</t>
  </si>
  <si>
    <t>9/1/2052</t>
  </si>
  <si>
    <t>10/1/2052</t>
  </si>
  <si>
    <t>11/1/2052</t>
  </si>
  <si>
    <t>12/1/2052</t>
  </si>
  <si>
    <t>1/1/2053</t>
  </si>
  <si>
    <t>2/1/2053</t>
  </si>
  <si>
    <t>3/1/2053</t>
  </si>
  <si>
    <t>4/1/2053</t>
  </si>
  <si>
    <t>5/1/2053</t>
  </si>
  <si>
    <t>6/1/2053</t>
  </si>
  <si>
    <t>7/1/2053</t>
  </si>
  <si>
    <t>8/1/2053</t>
  </si>
  <si>
    <t>9/1/2053</t>
  </si>
  <si>
    <t>10/1/2053</t>
  </si>
  <si>
    <t>11/1/2053</t>
  </si>
  <si>
    <t>12/1/2053</t>
  </si>
  <si>
    <t>1/1/2054</t>
  </si>
  <si>
    <t>2/1/2054</t>
  </si>
  <si>
    <t>3/1/2054</t>
  </si>
  <si>
    <t>4/1/2054</t>
  </si>
  <si>
    <t>5/1/2054</t>
  </si>
  <si>
    <t>6/1/2054</t>
  </si>
  <si>
    <t>7/1/2054</t>
  </si>
  <si>
    <t>Down Payment %</t>
  </si>
  <si>
    <t>Down Payment Amount</t>
  </si>
  <si>
    <t>Monthly Mortgage</t>
  </si>
  <si>
    <t>Total # of Payments</t>
  </si>
  <si>
    <t># of Payments per Year</t>
  </si>
  <si>
    <t>Property Insurance %</t>
  </si>
  <si>
    <t>Monthly Insurance</t>
  </si>
  <si>
    <t>Monthly Property Tax</t>
  </si>
  <si>
    <t>Property Tax Amt per Year</t>
  </si>
  <si>
    <t>Monthl Housing Cost</t>
  </si>
  <si>
    <t>Monthly Saving Goal</t>
  </si>
  <si>
    <t>Months Left Till Moving</t>
  </si>
  <si>
    <t>Estimated Closing Cost</t>
  </si>
  <si>
    <t>Moving Cost</t>
  </si>
  <si>
    <t>Total Money Needed</t>
  </si>
  <si>
    <t>Cummulative Principal</t>
  </si>
  <si>
    <t># of Months</t>
  </si>
  <si>
    <t>Rent</t>
  </si>
  <si>
    <t>Own</t>
  </si>
  <si>
    <t>Rent vs Own Difference</t>
  </si>
  <si>
    <t># of Years</t>
  </si>
  <si>
    <t>Yearly Rent % Increase</t>
  </si>
  <si>
    <t>Cummulative Property Value Increase</t>
  </si>
  <si>
    <t>Yearly Property Value % Increase</t>
  </si>
  <si>
    <t>Yearly Property Value $ Increase</t>
  </si>
  <si>
    <t>Yearly Property Value Increase</t>
  </si>
  <si>
    <t>Closing Cost</t>
  </si>
  <si>
    <t>Realtor Fee</t>
  </si>
  <si>
    <t>Current Property Value</t>
  </si>
  <si>
    <t>Property Value to Buy</t>
  </si>
  <si>
    <t>Equity Gain = 
(Cummulative Property Value Increase) + (Cummulative Principal Paid) - (Initial Closing Cost)</t>
  </si>
  <si>
    <t>Property Value</t>
  </si>
  <si>
    <t>Cummulative Principal Paid</t>
  </si>
  <si>
    <t>True Gain/Loss When Owned</t>
  </si>
  <si>
    <t>Overall
Equity Gain</t>
  </si>
  <si>
    <t>Rent - Own</t>
  </si>
</sst>
</file>

<file path=xl/styles.xml><?xml version="1.0" encoding="utf-8"?>
<styleSheet xmlns="http://schemas.openxmlformats.org/spreadsheetml/2006/main">
  <numFmts count="3">
    <numFmt numFmtId="164" formatCode="_-[$$-409]* #,##0.00_ ;_-[$$-409]* \-#,##0.00\ ;_-[$$-409]* &quot;-&quot;??_ ;_-@_ "/>
    <numFmt numFmtId="165" formatCode="0.0%"/>
    <numFmt numFmtId="166" formatCode="_-[$$-409]* #,##0_ ;_-[$$-409]* \-#,##0\ ;_-[$$-409]* &quot;-&quot;??_ ;_-@_ "/>
  </numFmts>
  <fonts count="6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2"/>
      <color rgb="FF54545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9" fontId="0" fillId="0" borderId="0" xfId="1" applyFont="1"/>
    <xf numFmtId="0" fontId="3" fillId="0" borderId="0" xfId="0" applyFont="1"/>
    <xf numFmtId="0" fontId="4" fillId="0" borderId="0" xfId="0" applyFont="1" applyAlignment="1">
      <alignment horizontal="left" wrapText="1"/>
    </xf>
    <xf numFmtId="165" fontId="0" fillId="0" borderId="0" xfId="1" applyNumberFormat="1" applyFont="1"/>
    <xf numFmtId="10" fontId="0" fillId="0" borderId="0" xfId="1" applyNumberFormat="1" applyFont="1"/>
    <xf numFmtId="0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166" fontId="0" fillId="2" borderId="0" xfId="0" applyNumberFormat="1" applyFill="1"/>
    <xf numFmtId="0" fontId="0" fillId="2" borderId="0" xfId="0" applyFill="1"/>
    <xf numFmtId="0" fontId="0" fillId="0" borderId="0" xfId="0" applyFill="1"/>
    <xf numFmtId="164" fontId="0" fillId="3" borderId="0" xfId="0" applyNumberFormat="1" applyFill="1"/>
    <xf numFmtId="0" fontId="0" fillId="3" borderId="0" xfId="0" applyNumberFormat="1" applyFill="1"/>
    <xf numFmtId="166" fontId="0" fillId="3" borderId="0" xfId="0" applyNumberFormat="1" applyFill="1"/>
    <xf numFmtId="165" fontId="0" fillId="3" borderId="0" xfId="1" applyNumberFormat="1" applyFon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B1" sqref="B1"/>
    </sheetView>
  </sheetViews>
  <sheetFormatPr defaultRowHeight="15"/>
  <cols>
    <col min="1" max="1" width="22.140625" bestFit="1" customWidth="1"/>
    <col min="2" max="2" width="12.28515625" style="1" bestFit="1" customWidth="1"/>
  </cols>
  <sheetData>
    <row r="1" spans="1:3">
      <c r="A1" t="s">
        <v>0</v>
      </c>
      <c r="B1" s="1">
        <v>750000</v>
      </c>
    </row>
    <row r="2" spans="1:3">
      <c r="A2" t="s">
        <v>1</v>
      </c>
      <c r="B2" s="17">
        <f>B1*C2</f>
        <v>150000</v>
      </c>
      <c r="C2" s="2">
        <v>0.2</v>
      </c>
    </row>
    <row r="3" spans="1:3">
      <c r="A3" t="s">
        <v>2</v>
      </c>
      <c r="B3" s="17">
        <f>B1-B2</f>
        <v>600000</v>
      </c>
    </row>
    <row r="5" spans="1:3">
      <c r="A5" t="s">
        <v>389</v>
      </c>
      <c r="B5" s="17">
        <f>B3*C5</f>
        <v>12000</v>
      </c>
      <c r="C5" s="5">
        <v>0.02</v>
      </c>
    </row>
    <row r="6" spans="1:3">
      <c r="A6" t="s">
        <v>390</v>
      </c>
      <c r="B6" s="1">
        <v>20000</v>
      </c>
    </row>
    <row r="7" spans="1:3">
      <c r="A7" t="s">
        <v>391</v>
      </c>
      <c r="B7" s="17">
        <f>B2+B5+B6</f>
        <v>182000</v>
      </c>
    </row>
    <row r="9" spans="1:3">
      <c r="A9" t="s">
        <v>388</v>
      </c>
      <c r="B9" s="7">
        <v>40</v>
      </c>
    </row>
    <row r="10" spans="1:3">
      <c r="A10" t="s">
        <v>387</v>
      </c>
      <c r="B10" s="17">
        <f>B7/B9</f>
        <v>4550</v>
      </c>
    </row>
    <row r="12" spans="1:3">
      <c r="A12" t="s">
        <v>379</v>
      </c>
      <c r="B12" s="17">
        <f>'Mortgage Calculator'!B13</f>
        <v>2847.2234153290501</v>
      </c>
    </row>
    <row r="13" spans="1:3">
      <c r="A13" t="s">
        <v>383</v>
      </c>
      <c r="B13" s="1">
        <v>245</v>
      </c>
    </row>
    <row r="14" spans="1:3">
      <c r="A14" t="s">
        <v>384</v>
      </c>
      <c r="B14" s="17">
        <f>'Mortgage Calculator'!B16</f>
        <v>1375</v>
      </c>
    </row>
    <row r="15" spans="1:3">
      <c r="A15" t="s">
        <v>386</v>
      </c>
      <c r="B15" s="17">
        <f>SUM(B12:B14)</f>
        <v>4467.2234153290501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4"/>
  <sheetViews>
    <sheetView workbookViewId="0">
      <selection activeCell="C22" sqref="C22"/>
    </sheetView>
  </sheetViews>
  <sheetFormatPr defaultRowHeight="15"/>
  <cols>
    <col min="1" max="1" width="30.7109375" style="3" bestFit="1" customWidth="1"/>
    <col min="2" max="2" width="14" style="1" bestFit="1" customWidth="1"/>
    <col min="3" max="3" width="4.5703125" bestFit="1" customWidth="1"/>
    <col min="5" max="5" width="12.5703125" bestFit="1" customWidth="1"/>
    <col min="6" max="6" width="10.28515625" bestFit="1" customWidth="1"/>
    <col min="7" max="7" width="14.85546875" style="1" bestFit="1" customWidth="1"/>
    <col min="8" max="9" width="10.28515625" style="1" bestFit="1" customWidth="1"/>
    <col min="10" max="10" width="15" style="1" bestFit="1" customWidth="1"/>
    <col min="11" max="11" width="12.28515625" style="1" bestFit="1" customWidth="1"/>
    <col min="12" max="12" width="22.5703125" bestFit="1" customWidth="1"/>
    <col min="13" max="13" width="23.28515625" customWidth="1"/>
    <col min="14" max="14" width="12.28515625" bestFit="1" customWidth="1"/>
  </cols>
  <sheetData>
    <row r="1" spans="1:14">
      <c r="A1" s="3" t="s">
        <v>0</v>
      </c>
      <c r="B1" s="17">
        <f>'Moving Planning'!B1</f>
        <v>750000</v>
      </c>
    </row>
    <row r="2" spans="1:14">
      <c r="A2" s="3" t="s">
        <v>377</v>
      </c>
      <c r="B2" s="2">
        <v>0.2</v>
      </c>
      <c r="E2" s="21" t="s">
        <v>8</v>
      </c>
      <c r="F2" s="21"/>
      <c r="G2" s="21"/>
      <c r="H2" s="21"/>
      <c r="I2" s="21"/>
      <c r="J2" s="21"/>
      <c r="K2" s="21"/>
      <c r="L2" s="21"/>
    </row>
    <row r="3" spans="1:14">
      <c r="A3" s="3" t="s">
        <v>378</v>
      </c>
      <c r="B3" s="17">
        <f>'Moving Planning'!B2</f>
        <v>150000</v>
      </c>
      <c r="E3" t="s">
        <v>9</v>
      </c>
      <c r="F3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392</v>
      </c>
      <c r="M3" s="1" t="s">
        <v>408</v>
      </c>
    </row>
    <row r="4" spans="1:14" ht="15.75">
      <c r="A4" s="4" t="s">
        <v>3</v>
      </c>
      <c r="B4" s="17">
        <f>'Moving Planning'!B3</f>
        <v>600000</v>
      </c>
      <c r="E4" t="s">
        <v>16</v>
      </c>
      <c r="F4">
        <v>0</v>
      </c>
      <c r="G4" s="1">
        <f>IF($B$9&lt;K4+(K4*($B$5/$B$7)),$B$9,K4+(K4*($B$5/$B$7)))</f>
        <v>2847.2234153290501</v>
      </c>
      <c r="H4" s="1">
        <f>K4*$B$5/$B$7</f>
        <v>1975</v>
      </c>
      <c r="I4" s="1">
        <f>G4-H4</f>
        <v>872.22341532905011</v>
      </c>
      <c r="K4" s="1">
        <f>B4</f>
        <v>600000</v>
      </c>
      <c r="L4" s="1">
        <f>I4</f>
        <v>872.22341532905011</v>
      </c>
      <c r="M4" s="1">
        <f>B1</f>
        <v>750000</v>
      </c>
      <c r="N4">
        <v>1</v>
      </c>
    </row>
    <row r="5" spans="1:14" ht="15.75">
      <c r="A5" s="4" t="s">
        <v>4</v>
      </c>
      <c r="B5" s="6">
        <v>3.95E-2</v>
      </c>
      <c r="E5" t="s">
        <v>17</v>
      </c>
      <c r="F5">
        <v>1</v>
      </c>
      <c r="G5" s="1">
        <f t="shared" ref="G5:G68" si="0">IF($B$9&lt;K5+(K5*($B$5/$B$7)),$B$9,K5+(K5*($B$5/$B$7)))</f>
        <v>2847.2234153290501</v>
      </c>
      <c r="H5" s="1">
        <f t="shared" ref="H5:H68" si="1">K5*$B$5/$B$7</f>
        <v>1972.1289312578754</v>
      </c>
      <c r="I5" s="1">
        <f t="shared" ref="I5:I68" si="2">G5-H5</f>
        <v>875.09448407117475</v>
      </c>
      <c r="K5" s="1">
        <f>K4-I4-J4</f>
        <v>599127.776584671</v>
      </c>
      <c r="L5" s="1">
        <f>L4+I5</f>
        <v>1747.3178994002249</v>
      </c>
      <c r="N5">
        <v>2</v>
      </c>
    </row>
    <row r="6" spans="1:14" ht="15.75">
      <c r="A6" s="4" t="s">
        <v>5</v>
      </c>
      <c r="B6" s="7">
        <v>30</v>
      </c>
      <c r="E6" t="s">
        <v>18</v>
      </c>
      <c r="F6">
        <v>2</v>
      </c>
      <c r="G6" s="1">
        <f t="shared" si="0"/>
        <v>2847.2234153290501</v>
      </c>
      <c r="H6" s="1">
        <f t="shared" si="1"/>
        <v>1969.2484119144747</v>
      </c>
      <c r="I6" s="1">
        <f t="shared" si="2"/>
        <v>877.97500341457544</v>
      </c>
      <c r="K6" s="1">
        <f t="shared" ref="K6:K69" si="3">K5-I5-J5</f>
        <v>598252.68210059986</v>
      </c>
      <c r="L6" s="1">
        <f>L5+I6</f>
        <v>2625.2929028148001</v>
      </c>
      <c r="N6">
        <v>3</v>
      </c>
    </row>
    <row r="7" spans="1:14" ht="15.75">
      <c r="A7" s="4" t="s">
        <v>381</v>
      </c>
      <c r="B7" s="7">
        <v>12</v>
      </c>
      <c r="E7" t="s">
        <v>52</v>
      </c>
      <c r="F7">
        <v>3</v>
      </c>
      <c r="G7" s="1">
        <f t="shared" si="0"/>
        <v>2847.2234153290501</v>
      </c>
      <c r="H7" s="1">
        <f t="shared" si="1"/>
        <v>1966.3584108615685</v>
      </c>
      <c r="I7" s="1">
        <f t="shared" si="2"/>
        <v>880.86500446748164</v>
      </c>
      <c r="K7" s="1">
        <f t="shared" si="3"/>
        <v>597374.70709718531</v>
      </c>
      <c r="L7" s="1">
        <f t="shared" ref="L7:L70" si="4">L6+I7</f>
        <v>3506.1579072822815</v>
      </c>
      <c r="N7">
        <v>4</v>
      </c>
    </row>
    <row r="8" spans="1:14" ht="15.75">
      <c r="A8" s="4" t="s">
        <v>380</v>
      </c>
      <c r="B8" s="18">
        <f>B6*B7</f>
        <v>360</v>
      </c>
      <c r="E8" t="s">
        <v>53</v>
      </c>
      <c r="F8">
        <v>4</v>
      </c>
      <c r="G8" s="1">
        <f t="shared" si="0"/>
        <v>2847.2234153290501</v>
      </c>
      <c r="H8" s="1">
        <f t="shared" si="1"/>
        <v>1963.4588968885298</v>
      </c>
      <c r="I8" s="1">
        <f t="shared" si="2"/>
        <v>883.76451844052031</v>
      </c>
      <c r="K8" s="1">
        <f t="shared" si="3"/>
        <v>596493.84209271788</v>
      </c>
      <c r="L8" s="1">
        <f t="shared" si="4"/>
        <v>4389.9224257228016</v>
      </c>
      <c r="N8">
        <v>5</v>
      </c>
    </row>
    <row r="9" spans="1:14">
      <c r="A9" s="3" t="s">
        <v>379</v>
      </c>
      <c r="B9" s="17">
        <f>-PMT(B5/B7,B8,B4,0)</f>
        <v>2847.2234153290501</v>
      </c>
      <c r="E9" t="s">
        <v>54</v>
      </c>
      <c r="F9">
        <v>5</v>
      </c>
      <c r="G9" s="1">
        <f t="shared" si="0"/>
        <v>2847.2234153290501</v>
      </c>
      <c r="H9" s="1">
        <f t="shared" si="1"/>
        <v>1960.5498386819966</v>
      </c>
      <c r="I9" s="1">
        <f t="shared" si="2"/>
        <v>886.67357664705355</v>
      </c>
      <c r="K9" s="1">
        <f t="shared" si="3"/>
        <v>595610.07757427741</v>
      </c>
      <c r="L9" s="1">
        <f t="shared" si="4"/>
        <v>5276.5960023698553</v>
      </c>
      <c r="N9">
        <v>6</v>
      </c>
    </row>
    <row r="10" spans="1:14" ht="15.75">
      <c r="A10" s="4" t="s">
        <v>6</v>
      </c>
      <c r="B10" s="17">
        <f>B8*B9</f>
        <v>1025000.4295184581</v>
      </c>
      <c r="E10" t="s">
        <v>55</v>
      </c>
      <c r="F10">
        <v>6</v>
      </c>
      <c r="G10" s="1">
        <f t="shared" si="0"/>
        <v>2847.2234153290501</v>
      </c>
      <c r="H10" s="1">
        <f t="shared" si="1"/>
        <v>1957.6312048255331</v>
      </c>
      <c r="I10" s="1">
        <f t="shared" si="2"/>
        <v>889.59221050351698</v>
      </c>
      <c r="K10" s="1">
        <f t="shared" si="3"/>
        <v>594723.40399763035</v>
      </c>
      <c r="L10" s="1">
        <f t="shared" si="4"/>
        <v>6166.1882128733723</v>
      </c>
      <c r="N10">
        <v>7</v>
      </c>
    </row>
    <row r="11" spans="1:14" ht="15.75">
      <c r="A11" s="4" t="s">
        <v>7</v>
      </c>
      <c r="B11" s="17">
        <f>B10-B4</f>
        <v>425000.42951845808</v>
      </c>
      <c r="E11" t="s">
        <v>56</v>
      </c>
      <c r="F11">
        <v>7</v>
      </c>
      <c r="G11" s="1">
        <f t="shared" si="0"/>
        <v>2847.2234153290501</v>
      </c>
      <c r="H11" s="1">
        <f t="shared" si="1"/>
        <v>1954.7029637992925</v>
      </c>
      <c r="I11" s="1">
        <f t="shared" si="2"/>
        <v>892.52045152975757</v>
      </c>
      <c r="K11" s="1">
        <f t="shared" si="3"/>
        <v>593833.81178712682</v>
      </c>
      <c r="L11" s="1">
        <f t="shared" si="4"/>
        <v>7058.7086644031297</v>
      </c>
      <c r="N11">
        <v>8</v>
      </c>
    </row>
    <row r="12" spans="1:14">
      <c r="E12" t="s">
        <v>57</v>
      </c>
      <c r="F12">
        <v>8</v>
      </c>
      <c r="G12" s="1">
        <f t="shared" si="0"/>
        <v>2847.2234153290501</v>
      </c>
      <c r="H12" s="1">
        <f t="shared" si="1"/>
        <v>1951.7650839796736</v>
      </c>
      <c r="I12" s="1">
        <f t="shared" si="2"/>
        <v>895.45833134937652</v>
      </c>
      <c r="K12" s="1">
        <f t="shared" si="3"/>
        <v>592941.29133559705</v>
      </c>
      <c r="L12" s="1">
        <f t="shared" si="4"/>
        <v>7954.1669957525064</v>
      </c>
      <c r="N12">
        <v>9</v>
      </c>
    </row>
    <row r="13" spans="1:14">
      <c r="A13" s="3" t="s">
        <v>379</v>
      </c>
      <c r="B13" s="17">
        <f>B9</f>
        <v>2847.2234153290501</v>
      </c>
      <c r="E13" t="s">
        <v>58</v>
      </c>
      <c r="F13">
        <v>9</v>
      </c>
      <c r="G13" s="1">
        <f t="shared" si="0"/>
        <v>2847.2234153290501</v>
      </c>
      <c r="H13" s="1">
        <f t="shared" si="1"/>
        <v>1948.817533638982</v>
      </c>
      <c r="I13" s="1">
        <f t="shared" si="2"/>
        <v>898.4058816900681</v>
      </c>
      <c r="K13" s="1">
        <f t="shared" si="3"/>
        <v>592045.83300424763</v>
      </c>
      <c r="L13" s="1">
        <f t="shared" si="4"/>
        <v>8852.5728774425752</v>
      </c>
      <c r="N13">
        <v>10</v>
      </c>
    </row>
    <row r="14" spans="1:14">
      <c r="A14" s="3" t="s">
        <v>382</v>
      </c>
      <c r="B14" s="6">
        <v>2.1999999999999999E-2</v>
      </c>
      <c r="E14" t="s">
        <v>59</v>
      </c>
      <c r="F14">
        <v>10</v>
      </c>
      <c r="G14" s="1">
        <f t="shared" si="0"/>
        <v>2847.2234153290501</v>
      </c>
      <c r="H14" s="1">
        <f t="shared" si="1"/>
        <v>1945.8602809450852</v>
      </c>
      <c r="I14" s="1">
        <f t="shared" si="2"/>
        <v>901.36313438396496</v>
      </c>
      <c r="K14" s="1">
        <f t="shared" si="3"/>
        <v>591147.42712255754</v>
      </c>
      <c r="L14" s="1">
        <f t="shared" si="4"/>
        <v>9753.9360118265395</v>
      </c>
      <c r="N14">
        <v>11</v>
      </c>
    </row>
    <row r="15" spans="1:14">
      <c r="A15" s="3" t="s">
        <v>385</v>
      </c>
      <c r="B15" s="17">
        <f>B1*B14</f>
        <v>16500</v>
      </c>
      <c r="E15" t="s">
        <v>60</v>
      </c>
      <c r="F15">
        <v>11</v>
      </c>
      <c r="G15" s="1">
        <f t="shared" si="0"/>
        <v>2847.2234153290501</v>
      </c>
      <c r="H15" s="1">
        <f t="shared" si="1"/>
        <v>1942.8932939610715</v>
      </c>
      <c r="I15" s="1">
        <f t="shared" si="2"/>
        <v>904.33012136797856</v>
      </c>
      <c r="K15" s="1">
        <f t="shared" si="3"/>
        <v>590246.06398817361</v>
      </c>
      <c r="L15" s="1">
        <f t="shared" si="4"/>
        <v>10658.266133194518</v>
      </c>
      <c r="M15" s="8">
        <f>M4*(1+$B$18)</f>
        <v>772500</v>
      </c>
      <c r="N15">
        <v>12</v>
      </c>
    </row>
    <row r="16" spans="1:14">
      <c r="A16" s="3" t="s">
        <v>384</v>
      </c>
      <c r="B16" s="17">
        <f>B15/12</f>
        <v>1375</v>
      </c>
      <c r="E16" t="s">
        <v>19</v>
      </c>
      <c r="F16">
        <v>12</v>
      </c>
      <c r="G16" s="1">
        <f t="shared" si="0"/>
        <v>2847.2234153290501</v>
      </c>
      <c r="H16" s="1">
        <f t="shared" si="1"/>
        <v>1939.9165406449019</v>
      </c>
      <c r="I16" s="1">
        <f t="shared" si="2"/>
        <v>907.30687468414817</v>
      </c>
      <c r="K16" s="1">
        <f t="shared" si="3"/>
        <v>589341.73386680568</v>
      </c>
      <c r="L16" s="1">
        <f t="shared" si="4"/>
        <v>11565.573007878666</v>
      </c>
      <c r="N16">
        <v>1</v>
      </c>
    </row>
    <row r="17" spans="1:14">
      <c r="E17" t="s">
        <v>20</v>
      </c>
      <c r="F17">
        <v>13</v>
      </c>
      <c r="G17" s="1">
        <f t="shared" si="0"/>
        <v>2847.2234153290501</v>
      </c>
      <c r="H17" s="1">
        <f t="shared" si="1"/>
        <v>1936.9299888490666</v>
      </c>
      <c r="I17" s="1">
        <f t="shared" si="2"/>
        <v>910.29342647998351</v>
      </c>
      <c r="K17" s="1">
        <f t="shared" si="3"/>
        <v>588434.4269921215</v>
      </c>
      <c r="L17" s="1">
        <f t="shared" si="4"/>
        <v>12475.86643435865</v>
      </c>
      <c r="N17">
        <v>2</v>
      </c>
    </row>
    <row r="18" spans="1:14">
      <c r="A18" s="3" t="s">
        <v>400</v>
      </c>
      <c r="B18" s="5">
        <v>0.03</v>
      </c>
      <c r="E18" t="s">
        <v>21</v>
      </c>
      <c r="F18">
        <v>14</v>
      </c>
      <c r="G18" s="1">
        <f t="shared" si="0"/>
        <v>2847.2234153290501</v>
      </c>
      <c r="H18" s="1">
        <f t="shared" si="1"/>
        <v>1933.9336063202365</v>
      </c>
      <c r="I18" s="1">
        <f t="shared" si="2"/>
        <v>913.28980900881356</v>
      </c>
      <c r="K18" s="1">
        <f t="shared" si="3"/>
        <v>587524.13356564147</v>
      </c>
      <c r="L18" s="1">
        <f t="shared" si="4"/>
        <v>13389.156243367463</v>
      </c>
      <c r="N18">
        <v>3</v>
      </c>
    </row>
    <row r="19" spans="1:14">
      <c r="E19" t="s">
        <v>61</v>
      </c>
      <c r="F19">
        <v>15</v>
      </c>
      <c r="G19" s="1">
        <f t="shared" si="0"/>
        <v>2847.2234153290501</v>
      </c>
      <c r="H19" s="1">
        <f t="shared" si="1"/>
        <v>1930.9273606989157</v>
      </c>
      <c r="I19" s="1">
        <f t="shared" si="2"/>
        <v>916.29605463013445</v>
      </c>
      <c r="K19" s="1">
        <f t="shared" si="3"/>
        <v>586610.84375663265</v>
      </c>
      <c r="L19" s="1">
        <f t="shared" si="4"/>
        <v>14305.452297997597</v>
      </c>
      <c r="N19">
        <v>4</v>
      </c>
    </row>
    <row r="20" spans="1:14">
      <c r="E20" t="s">
        <v>62</v>
      </c>
      <c r="F20">
        <v>16</v>
      </c>
      <c r="G20" s="1">
        <f t="shared" si="0"/>
        <v>2847.2234153290501</v>
      </c>
      <c r="H20" s="1">
        <f t="shared" si="1"/>
        <v>1927.9112195190912</v>
      </c>
      <c r="I20" s="1">
        <f t="shared" si="2"/>
        <v>919.31219580995889</v>
      </c>
      <c r="K20" s="1">
        <f t="shared" si="3"/>
        <v>585694.54770200246</v>
      </c>
      <c r="L20" s="1">
        <f t="shared" si="4"/>
        <v>15224.764493807555</v>
      </c>
      <c r="N20">
        <v>5</v>
      </c>
    </row>
    <row r="21" spans="1:14">
      <c r="E21" t="s">
        <v>63</v>
      </c>
      <c r="F21">
        <v>17</v>
      </c>
      <c r="G21" s="1">
        <f t="shared" si="0"/>
        <v>2847.2234153290501</v>
      </c>
      <c r="H21" s="1">
        <f t="shared" si="1"/>
        <v>1924.885150207884</v>
      </c>
      <c r="I21" s="1">
        <f t="shared" si="2"/>
        <v>922.33826512116616</v>
      </c>
      <c r="K21" s="1">
        <f t="shared" si="3"/>
        <v>584775.23550619255</v>
      </c>
      <c r="L21" s="1">
        <f t="shared" si="4"/>
        <v>16147.102758928722</v>
      </c>
      <c r="N21">
        <v>6</v>
      </c>
    </row>
    <row r="22" spans="1:14">
      <c r="E22" t="s">
        <v>64</v>
      </c>
      <c r="F22">
        <v>18</v>
      </c>
      <c r="G22" s="1">
        <f t="shared" si="0"/>
        <v>2847.2234153290501</v>
      </c>
      <c r="H22" s="1">
        <f t="shared" si="1"/>
        <v>1921.8491200851931</v>
      </c>
      <c r="I22" s="1">
        <f t="shared" si="2"/>
        <v>925.37429524385698</v>
      </c>
      <c r="K22" s="1">
        <f t="shared" si="3"/>
        <v>583852.89724107133</v>
      </c>
      <c r="L22" s="1">
        <f t="shared" si="4"/>
        <v>17072.477054172581</v>
      </c>
      <c r="N22">
        <v>7</v>
      </c>
    </row>
    <row r="23" spans="1:14">
      <c r="E23" t="s">
        <v>65</v>
      </c>
      <c r="F23">
        <v>19</v>
      </c>
      <c r="G23" s="1">
        <f t="shared" si="0"/>
        <v>2847.2234153290501</v>
      </c>
      <c r="H23" s="1">
        <f t="shared" si="1"/>
        <v>1918.8030963633489</v>
      </c>
      <c r="I23" s="1">
        <f t="shared" si="2"/>
        <v>928.4203189657012</v>
      </c>
      <c r="K23" s="1">
        <f t="shared" si="3"/>
        <v>582927.52294582746</v>
      </c>
      <c r="L23" s="1">
        <f t="shared" si="4"/>
        <v>18000.897373138283</v>
      </c>
      <c r="N23">
        <v>8</v>
      </c>
    </row>
    <row r="24" spans="1:14">
      <c r="E24" t="s">
        <v>66</v>
      </c>
      <c r="F24">
        <v>20</v>
      </c>
      <c r="G24" s="1">
        <f t="shared" si="0"/>
        <v>2847.2234153290501</v>
      </c>
      <c r="H24" s="1">
        <f t="shared" si="1"/>
        <v>1915.7470461467535</v>
      </c>
      <c r="I24" s="1">
        <f t="shared" si="2"/>
        <v>931.47636918229659</v>
      </c>
      <c r="K24" s="1">
        <f t="shared" si="3"/>
        <v>581999.10262686177</v>
      </c>
      <c r="L24" s="1">
        <f t="shared" si="4"/>
        <v>18932.373742320578</v>
      </c>
      <c r="N24">
        <v>9</v>
      </c>
    </row>
    <row r="25" spans="1:14">
      <c r="E25" t="s">
        <v>67</v>
      </c>
      <c r="F25">
        <v>21</v>
      </c>
      <c r="G25" s="1">
        <f t="shared" si="0"/>
        <v>2847.2234153290501</v>
      </c>
      <c r="H25" s="1">
        <f t="shared" si="1"/>
        <v>1912.6809364315279</v>
      </c>
      <c r="I25" s="1">
        <f t="shared" si="2"/>
        <v>934.54247889752219</v>
      </c>
      <c r="K25" s="1">
        <f t="shared" si="3"/>
        <v>581067.62625767943</v>
      </c>
      <c r="L25" s="1">
        <f t="shared" si="4"/>
        <v>19866.9162212181</v>
      </c>
      <c r="N25">
        <v>10</v>
      </c>
    </row>
    <row r="26" spans="1:14">
      <c r="E26" t="s">
        <v>68</v>
      </c>
      <c r="F26">
        <v>22</v>
      </c>
      <c r="G26" s="1">
        <f t="shared" si="0"/>
        <v>2847.2234153290501</v>
      </c>
      <c r="H26" s="1">
        <f t="shared" si="1"/>
        <v>1909.6047341051571</v>
      </c>
      <c r="I26" s="1">
        <f t="shared" si="2"/>
        <v>937.61868122389296</v>
      </c>
      <c r="K26" s="1">
        <f t="shared" si="3"/>
        <v>580133.08377878193</v>
      </c>
      <c r="L26" s="1">
        <f t="shared" si="4"/>
        <v>20804.534902441992</v>
      </c>
      <c r="M26" s="8"/>
      <c r="N26">
        <v>11</v>
      </c>
    </row>
    <row r="27" spans="1:14">
      <c r="E27" t="s">
        <v>69</v>
      </c>
      <c r="F27">
        <v>23</v>
      </c>
      <c r="G27" s="1">
        <f t="shared" si="0"/>
        <v>2847.2234153290501</v>
      </c>
      <c r="H27" s="1">
        <f t="shared" si="1"/>
        <v>1906.5184059461283</v>
      </c>
      <c r="I27" s="1">
        <f t="shared" si="2"/>
        <v>940.70500938292184</v>
      </c>
      <c r="K27" s="1">
        <f t="shared" si="3"/>
        <v>579195.46509755799</v>
      </c>
      <c r="L27" s="1">
        <f t="shared" si="4"/>
        <v>21745.239911824912</v>
      </c>
      <c r="M27" s="8">
        <f>M15*(1+$B$18)</f>
        <v>795675</v>
      </c>
      <c r="N27">
        <v>12</v>
      </c>
    </row>
    <row r="28" spans="1:14">
      <c r="E28" t="s">
        <v>22</v>
      </c>
      <c r="F28">
        <v>24</v>
      </c>
      <c r="G28" s="1">
        <f t="shared" si="0"/>
        <v>2847.2234153290501</v>
      </c>
      <c r="H28" s="1">
        <f t="shared" si="1"/>
        <v>1903.4219186235762</v>
      </c>
      <c r="I28" s="1">
        <f t="shared" si="2"/>
        <v>943.80149670547394</v>
      </c>
      <c r="K28" s="1">
        <f t="shared" si="3"/>
        <v>578254.76008817507</v>
      </c>
      <c r="L28" s="1">
        <f t="shared" si="4"/>
        <v>22689.041408530386</v>
      </c>
      <c r="M28" s="8"/>
    </row>
    <row r="29" spans="1:14">
      <c r="E29" t="s">
        <v>23</v>
      </c>
      <c r="F29">
        <v>25</v>
      </c>
      <c r="G29" s="1">
        <f t="shared" si="0"/>
        <v>2847.2234153290501</v>
      </c>
      <c r="H29" s="1">
        <f t="shared" si="1"/>
        <v>1900.3152386969207</v>
      </c>
      <c r="I29" s="1">
        <f t="shared" si="2"/>
        <v>946.90817663212943</v>
      </c>
      <c r="K29" s="1">
        <f t="shared" si="3"/>
        <v>577310.95859146956</v>
      </c>
      <c r="L29" s="1">
        <f t="shared" si="4"/>
        <v>23635.949585162514</v>
      </c>
    </row>
    <row r="30" spans="1:14">
      <c r="E30" t="s">
        <v>24</v>
      </c>
      <c r="F30">
        <v>26</v>
      </c>
      <c r="G30" s="1">
        <f t="shared" si="0"/>
        <v>2847.2234153290501</v>
      </c>
      <c r="H30" s="1">
        <f t="shared" si="1"/>
        <v>1897.1983326155066</v>
      </c>
      <c r="I30" s="1">
        <f t="shared" si="2"/>
        <v>950.0250827135435</v>
      </c>
      <c r="K30" s="1">
        <f t="shared" si="3"/>
        <v>576364.05041483743</v>
      </c>
      <c r="L30" s="1">
        <f t="shared" si="4"/>
        <v>24585.974667876057</v>
      </c>
    </row>
    <row r="31" spans="1:14">
      <c r="E31" t="s">
        <v>70</v>
      </c>
      <c r="F31">
        <v>27</v>
      </c>
      <c r="G31" s="1">
        <f t="shared" si="0"/>
        <v>2847.2234153290501</v>
      </c>
      <c r="H31" s="1">
        <f t="shared" si="1"/>
        <v>1894.0711667182411</v>
      </c>
      <c r="I31" s="1">
        <f t="shared" si="2"/>
        <v>953.15224861080901</v>
      </c>
      <c r="K31" s="1">
        <f t="shared" si="3"/>
        <v>575414.02533212386</v>
      </c>
      <c r="L31" s="1">
        <f t="shared" si="4"/>
        <v>25539.126916486865</v>
      </c>
    </row>
    <row r="32" spans="1:14">
      <c r="E32" t="s">
        <v>71</v>
      </c>
      <c r="F32">
        <v>28</v>
      </c>
      <c r="G32" s="1">
        <f t="shared" si="0"/>
        <v>2847.2234153290501</v>
      </c>
      <c r="H32" s="1">
        <f t="shared" si="1"/>
        <v>1890.9337072332303</v>
      </c>
      <c r="I32" s="1">
        <f t="shared" si="2"/>
        <v>956.28970809581983</v>
      </c>
      <c r="K32" s="1">
        <f t="shared" si="3"/>
        <v>574460.873083513</v>
      </c>
      <c r="L32" s="1">
        <f t="shared" si="4"/>
        <v>26495.416624582685</v>
      </c>
    </row>
    <row r="33" spans="5:13">
      <c r="E33" t="s">
        <v>72</v>
      </c>
      <c r="F33">
        <v>29</v>
      </c>
      <c r="G33" s="1">
        <f t="shared" si="0"/>
        <v>2847.2234153290501</v>
      </c>
      <c r="H33" s="1">
        <f t="shared" si="1"/>
        <v>1887.785920277415</v>
      </c>
      <c r="I33" s="1">
        <f t="shared" si="2"/>
        <v>959.4374950516351</v>
      </c>
      <c r="K33" s="1">
        <f t="shared" si="3"/>
        <v>573504.58337541716</v>
      </c>
      <c r="L33" s="1">
        <f t="shared" si="4"/>
        <v>27454.854119634321</v>
      </c>
    </row>
    <row r="34" spans="5:13">
      <c r="E34" t="s">
        <v>73</v>
      </c>
      <c r="F34">
        <v>30</v>
      </c>
      <c r="G34" s="1">
        <f t="shared" si="0"/>
        <v>2847.2234153290501</v>
      </c>
      <c r="H34" s="1">
        <f t="shared" si="1"/>
        <v>1884.6277718562033</v>
      </c>
      <c r="I34" s="1">
        <f t="shared" si="2"/>
        <v>962.59564347284686</v>
      </c>
      <c r="K34" s="1">
        <f t="shared" si="3"/>
        <v>572545.14588036551</v>
      </c>
      <c r="L34" s="1">
        <f t="shared" si="4"/>
        <v>28417.449763107168</v>
      </c>
    </row>
    <row r="35" spans="5:13">
      <c r="E35" t="s">
        <v>74</v>
      </c>
      <c r="F35">
        <v>31</v>
      </c>
      <c r="G35" s="1">
        <f t="shared" si="0"/>
        <v>2847.2234153290501</v>
      </c>
      <c r="H35" s="1">
        <f t="shared" si="1"/>
        <v>1881.4592278631051</v>
      </c>
      <c r="I35" s="1">
        <f t="shared" si="2"/>
        <v>965.76418746594504</v>
      </c>
      <c r="K35" s="1">
        <f t="shared" si="3"/>
        <v>571582.55023689265</v>
      </c>
      <c r="L35" s="1">
        <f t="shared" si="4"/>
        <v>29383.213950573114</v>
      </c>
    </row>
    <row r="36" spans="5:13">
      <c r="E36" t="s">
        <v>75</v>
      </c>
      <c r="F36">
        <v>32</v>
      </c>
      <c r="G36" s="1">
        <f t="shared" si="0"/>
        <v>2847.2234153290501</v>
      </c>
      <c r="H36" s="1">
        <f t="shared" si="1"/>
        <v>1878.280254079363</v>
      </c>
      <c r="I36" s="1">
        <f t="shared" si="2"/>
        <v>968.94316124968714</v>
      </c>
      <c r="K36" s="1">
        <f t="shared" si="3"/>
        <v>570616.78604942677</v>
      </c>
      <c r="L36" s="1">
        <f t="shared" si="4"/>
        <v>30352.157111822802</v>
      </c>
    </row>
    <row r="37" spans="5:13">
      <c r="E37" t="s">
        <v>76</v>
      </c>
      <c r="F37">
        <v>33</v>
      </c>
      <c r="G37" s="1">
        <f t="shared" si="0"/>
        <v>2847.2234153290501</v>
      </c>
      <c r="H37" s="1">
        <f t="shared" si="1"/>
        <v>1875.0908161735827</v>
      </c>
      <c r="I37" s="1">
        <f t="shared" si="2"/>
        <v>972.13259915546746</v>
      </c>
      <c r="K37" s="1">
        <f t="shared" si="3"/>
        <v>569647.84288817702</v>
      </c>
      <c r="L37" s="1">
        <f t="shared" si="4"/>
        <v>31324.289710978268</v>
      </c>
    </row>
    <row r="38" spans="5:13">
      <c r="E38" t="s">
        <v>77</v>
      </c>
      <c r="F38">
        <v>34</v>
      </c>
      <c r="G38" s="1">
        <f t="shared" si="0"/>
        <v>2847.2234153290501</v>
      </c>
      <c r="H38" s="1">
        <f t="shared" si="1"/>
        <v>1871.8908797013628</v>
      </c>
      <c r="I38" s="1">
        <f t="shared" si="2"/>
        <v>975.33253562768732</v>
      </c>
      <c r="K38" s="1">
        <f t="shared" si="3"/>
        <v>568675.7102890216</v>
      </c>
      <c r="L38" s="1">
        <f t="shared" si="4"/>
        <v>32299.622246605955</v>
      </c>
    </row>
    <row r="39" spans="5:13">
      <c r="E39" t="s">
        <v>78</v>
      </c>
      <c r="F39">
        <v>35</v>
      </c>
      <c r="G39" s="1">
        <f t="shared" si="0"/>
        <v>2847.2234153290501</v>
      </c>
      <c r="H39" s="1">
        <f t="shared" si="1"/>
        <v>1868.6804101049217</v>
      </c>
      <c r="I39" s="1">
        <f t="shared" si="2"/>
        <v>978.54300522412836</v>
      </c>
      <c r="K39" s="1">
        <f t="shared" si="3"/>
        <v>567700.37775339396</v>
      </c>
      <c r="L39" s="1">
        <f t="shared" si="4"/>
        <v>33278.165251830083</v>
      </c>
      <c r="M39" s="8">
        <f>M27*(1+$B$18)</f>
        <v>819545.25</v>
      </c>
    </row>
    <row r="40" spans="5:13">
      <c r="E40" t="s">
        <v>25</v>
      </c>
      <c r="F40">
        <v>36</v>
      </c>
      <c r="G40" s="1">
        <f t="shared" si="0"/>
        <v>2847.2234153290501</v>
      </c>
      <c r="H40" s="1">
        <f t="shared" si="1"/>
        <v>1865.4593727127258</v>
      </c>
      <c r="I40" s="1">
        <f t="shared" si="2"/>
        <v>981.76404261632433</v>
      </c>
      <c r="K40" s="1">
        <f t="shared" si="3"/>
        <v>566721.83474816987</v>
      </c>
      <c r="L40" s="1">
        <f t="shared" si="4"/>
        <v>34259.92929444641</v>
      </c>
    </row>
    <row r="41" spans="5:13">
      <c r="E41" t="s">
        <v>26</v>
      </c>
      <c r="F41">
        <v>37</v>
      </c>
      <c r="G41" s="1">
        <f t="shared" si="0"/>
        <v>2847.2234153290501</v>
      </c>
      <c r="H41" s="1">
        <f t="shared" si="1"/>
        <v>1862.2277327391137</v>
      </c>
      <c r="I41" s="1">
        <f t="shared" si="2"/>
        <v>984.99568258993645</v>
      </c>
      <c r="K41" s="1">
        <f t="shared" si="3"/>
        <v>565740.07070555352</v>
      </c>
      <c r="L41" s="1">
        <f t="shared" si="4"/>
        <v>35244.924977036346</v>
      </c>
    </row>
    <row r="42" spans="5:13">
      <c r="E42" t="s">
        <v>27</v>
      </c>
      <c r="F42">
        <v>38</v>
      </c>
      <c r="G42" s="1">
        <f t="shared" si="0"/>
        <v>2847.2234153290501</v>
      </c>
      <c r="H42" s="1">
        <f t="shared" si="1"/>
        <v>1858.9854552839217</v>
      </c>
      <c r="I42" s="1">
        <f t="shared" si="2"/>
        <v>988.23796004512837</v>
      </c>
      <c r="K42" s="1">
        <f t="shared" si="3"/>
        <v>564755.07502296357</v>
      </c>
      <c r="L42" s="1">
        <f t="shared" si="4"/>
        <v>36233.162937081477</v>
      </c>
    </row>
    <row r="43" spans="5:13">
      <c r="E43" t="s">
        <v>79</v>
      </c>
      <c r="F43">
        <v>39</v>
      </c>
      <c r="G43" s="1">
        <f t="shared" si="0"/>
        <v>2847.2234153290501</v>
      </c>
      <c r="H43" s="1">
        <f t="shared" si="1"/>
        <v>1855.7325053321065</v>
      </c>
      <c r="I43" s="1">
        <f t="shared" si="2"/>
        <v>991.49090999694363</v>
      </c>
      <c r="K43" s="1">
        <f t="shared" si="3"/>
        <v>563766.83706291846</v>
      </c>
      <c r="L43" s="1">
        <f t="shared" si="4"/>
        <v>37224.653847078422</v>
      </c>
    </row>
    <row r="44" spans="5:13">
      <c r="E44" t="s">
        <v>80</v>
      </c>
      <c r="F44">
        <v>40</v>
      </c>
      <c r="G44" s="1">
        <f t="shared" si="0"/>
        <v>2847.2234153290501</v>
      </c>
      <c r="H44" s="1">
        <f t="shared" si="1"/>
        <v>1852.4688477533666</v>
      </c>
      <c r="I44" s="1">
        <f t="shared" si="2"/>
        <v>994.7545675756835</v>
      </c>
      <c r="K44" s="1">
        <f t="shared" si="3"/>
        <v>562775.34615292156</v>
      </c>
      <c r="L44" s="1">
        <f t="shared" si="4"/>
        <v>38219.408414654106</v>
      </c>
    </row>
    <row r="45" spans="5:13">
      <c r="E45" t="s">
        <v>81</v>
      </c>
      <c r="F45">
        <v>41</v>
      </c>
      <c r="G45" s="1">
        <f t="shared" si="0"/>
        <v>2847.2234153290501</v>
      </c>
      <c r="H45" s="1">
        <f t="shared" si="1"/>
        <v>1849.1944473017636</v>
      </c>
      <c r="I45" s="1">
        <f t="shared" si="2"/>
        <v>998.02896802728651</v>
      </c>
      <c r="K45" s="1">
        <f t="shared" si="3"/>
        <v>561780.59158534592</v>
      </c>
      <c r="L45" s="1">
        <f t="shared" si="4"/>
        <v>39217.43738268139</v>
      </c>
    </row>
    <row r="46" spans="5:13">
      <c r="E46" t="s">
        <v>82</v>
      </c>
      <c r="F46">
        <v>42</v>
      </c>
      <c r="G46" s="1">
        <f t="shared" si="0"/>
        <v>2847.2234153290501</v>
      </c>
      <c r="H46" s="1">
        <f t="shared" si="1"/>
        <v>1845.9092686153406</v>
      </c>
      <c r="I46" s="1">
        <f t="shared" si="2"/>
        <v>1001.3141467137095</v>
      </c>
      <c r="K46" s="1">
        <f t="shared" si="3"/>
        <v>560782.56261731859</v>
      </c>
      <c r="L46" s="1">
        <f t="shared" si="4"/>
        <v>40218.7515293951</v>
      </c>
    </row>
    <row r="47" spans="5:13">
      <c r="E47" t="s">
        <v>83</v>
      </c>
      <c r="F47">
        <v>43</v>
      </c>
      <c r="G47" s="1">
        <f t="shared" si="0"/>
        <v>2847.2234153290501</v>
      </c>
      <c r="H47" s="1">
        <f t="shared" si="1"/>
        <v>1842.6132762157411</v>
      </c>
      <c r="I47" s="1">
        <f t="shared" si="2"/>
        <v>1004.6101391133091</v>
      </c>
      <c r="K47" s="1">
        <f t="shared" si="3"/>
        <v>559781.24847060489</v>
      </c>
      <c r="L47" s="1">
        <f t="shared" si="4"/>
        <v>41223.361668508413</v>
      </c>
    </row>
    <row r="48" spans="5:13">
      <c r="E48" t="s">
        <v>84</v>
      </c>
      <c r="F48">
        <v>44</v>
      </c>
      <c r="G48" s="1">
        <f t="shared" si="0"/>
        <v>2847.2234153290501</v>
      </c>
      <c r="H48" s="1">
        <f t="shared" si="1"/>
        <v>1839.3064345078265</v>
      </c>
      <c r="I48" s="1">
        <f t="shared" si="2"/>
        <v>1007.9169808212237</v>
      </c>
      <c r="K48" s="1">
        <f t="shared" si="3"/>
        <v>558776.63833149162</v>
      </c>
      <c r="L48" s="1">
        <f t="shared" si="4"/>
        <v>42231.278649329637</v>
      </c>
    </row>
    <row r="49" spans="5:13">
      <c r="E49" t="s">
        <v>85</v>
      </c>
      <c r="F49">
        <v>45</v>
      </c>
      <c r="G49" s="1">
        <f t="shared" si="0"/>
        <v>2847.2234153290501</v>
      </c>
      <c r="H49" s="1">
        <f t="shared" si="1"/>
        <v>1835.9887077792903</v>
      </c>
      <c r="I49" s="1">
        <f t="shared" si="2"/>
        <v>1011.2347075497598</v>
      </c>
      <c r="K49" s="1">
        <f t="shared" si="3"/>
        <v>557768.72135067044</v>
      </c>
      <c r="L49" s="1">
        <f t="shared" si="4"/>
        <v>43242.513356879397</v>
      </c>
    </row>
    <row r="50" spans="5:13">
      <c r="E50" t="s">
        <v>86</v>
      </c>
      <c r="F50">
        <v>46</v>
      </c>
      <c r="G50" s="1">
        <f t="shared" si="0"/>
        <v>2847.2234153290501</v>
      </c>
      <c r="H50" s="1">
        <f t="shared" si="1"/>
        <v>1832.660060200272</v>
      </c>
      <c r="I50" s="1">
        <f t="shared" si="2"/>
        <v>1014.5633551287781</v>
      </c>
      <c r="K50" s="1">
        <f t="shared" si="3"/>
        <v>556757.48664312065</v>
      </c>
      <c r="L50" s="1">
        <f t="shared" si="4"/>
        <v>44257.076712008173</v>
      </c>
    </row>
    <row r="51" spans="5:13">
      <c r="E51" t="s">
        <v>87</v>
      </c>
      <c r="F51">
        <v>47</v>
      </c>
      <c r="G51" s="1">
        <f t="shared" si="0"/>
        <v>2847.2234153290501</v>
      </c>
      <c r="H51" s="1">
        <f t="shared" si="1"/>
        <v>1829.3204558229734</v>
      </c>
      <c r="I51" s="1">
        <f t="shared" si="2"/>
        <v>1017.9029595060767</v>
      </c>
      <c r="K51" s="1">
        <f t="shared" si="3"/>
        <v>555742.9232879919</v>
      </c>
      <c r="L51" s="1">
        <f t="shared" si="4"/>
        <v>45274.979671514251</v>
      </c>
      <c r="M51" s="8">
        <f>M39*(1+$B$18)</f>
        <v>844131.60750000004</v>
      </c>
    </row>
    <row r="52" spans="5:13">
      <c r="E52" t="s">
        <v>28</v>
      </c>
      <c r="F52">
        <v>48</v>
      </c>
      <c r="G52" s="1">
        <f t="shared" si="0"/>
        <v>2847.2234153290501</v>
      </c>
      <c r="H52" s="1">
        <f t="shared" si="1"/>
        <v>1825.969858581266</v>
      </c>
      <c r="I52" s="1">
        <f t="shared" si="2"/>
        <v>1021.2535567477842</v>
      </c>
      <c r="K52" s="1">
        <f t="shared" si="3"/>
        <v>554725.02032848587</v>
      </c>
      <c r="L52" s="1">
        <f t="shared" si="4"/>
        <v>46296.233228262034</v>
      </c>
    </row>
    <row r="53" spans="5:13">
      <c r="E53" t="s">
        <v>29</v>
      </c>
      <c r="F53">
        <v>49</v>
      </c>
      <c r="G53" s="1">
        <f t="shared" si="0"/>
        <v>2847.2234153290501</v>
      </c>
      <c r="H53" s="1">
        <f t="shared" si="1"/>
        <v>1822.6082322903046</v>
      </c>
      <c r="I53" s="1">
        <f t="shared" si="2"/>
        <v>1024.6151830387455</v>
      </c>
      <c r="K53" s="1">
        <f t="shared" si="3"/>
        <v>553703.76677173807</v>
      </c>
      <c r="L53" s="1">
        <f t="shared" si="4"/>
        <v>47320.84841130078</v>
      </c>
    </row>
    <row r="54" spans="5:13">
      <c r="E54" t="s">
        <v>30</v>
      </c>
      <c r="F54">
        <v>50</v>
      </c>
      <c r="G54" s="1">
        <f t="shared" si="0"/>
        <v>2847.2234153290501</v>
      </c>
      <c r="H54" s="1">
        <f t="shared" si="1"/>
        <v>1819.2355406461354</v>
      </c>
      <c r="I54" s="1">
        <f t="shared" si="2"/>
        <v>1027.9878746829147</v>
      </c>
      <c r="K54" s="1">
        <f t="shared" si="3"/>
        <v>552679.15158869931</v>
      </c>
      <c r="L54" s="1">
        <f t="shared" si="4"/>
        <v>48348.836285983693</v>
      </c>
    </row>
    <row r="55" spans="5:13">
      <c r="E55" t="s">
        <v>88</v>
      </c>
      <c r="F55">
        <v>51</v>
      </c>
      <c r="G55" s="1">
        <f t="shared" si="0"/>
        <v>2847.2234153290501</v>
      </c>
      <c r="H55" s="1">
        <f t="shared" si="1"/>
        <v>1815.8517472253041</v>
      </c>
      <c r="I55" s="1">
        <f t="shared" si="2"/>
        <v>1031.3716681037461</v>
      </c>
      <c r="K55" s="1">
        <f t="shared" si="3"/>
        <v>551651.16371401644</v>
      </c>
      <c r="L55" s="1">
        <f t="shared" si="4"/>
        <v>49380.20795408744</v>
      </c>
    </row>
    <row r="56" spans="5:13">
      <c r="E56" t="s">
        <v>89</v>
      </c>
      <c r="F56">
        <v>52</v>
      </c>
      <c r="G56" s="1">
        <f t="shared" si="0"/>
        <v>2847.2234153290501</v>
      </c>
      <c r="H56" s="1">
        <f t="shared" si="1"/>
        <v>1812.4568154844628</v>
      </c>
      <c r="I56" s="1">
        <f t="shared" si="2"/>
        <v>1034.7665998445873</v>
      </c>
      <c r="K56" s="1">
        <f t="shared" si="3"/>
        <v>550619.79204591271</v>
      </c>
      <c r="L56" s="1">
        <f t="shared" si="4"/>
        <v>50414.974553932028</v>
      </c>
    </row>
    <row r="57" spans="5:13">
      <c r="E57" t="s">
        <v>90</v>
      </c>
      <c r="F57">
        <v>53</v>
      </c>
      <c r="G57" s="1">
        <f t="shared" si="0"/>
        <v>2847.2234153290501</v>
      </c>
      <c r="H57" s="1">
        <f t="shared" si="1"/>
        <v>1809.0507087599744</v>
      </c>
      <c r="I57" s="1">
        <f t="shared" si="2"/>
        <v>1038.1727065690757</v>
      </c>
      <c r="K57" s="1">
        <f t="shared" si="3"/>
        <v>549585.02544606815</v>
      </c>
      <c r="L57" s="1">
        <f t="shared" si="4"/>
        <v>51453.147260501108</v>
      </c>
    </row>
    <row r="58" spans="5:13">
      <c r="E58" t="s">
        <v>91</v>
      </c>
      <c r="F58">
        <v>54</v>
      </c>
      <c r="G58" s="1">
        <f t="shared" si="0"/>
        <v>2847.2234153290501</v>
      </c>
      <c r="H58" s="1">
        <f t="shared" si="1"/>
        <v>1805.6333902675178</v>
      </c>
      <c r="I58" s="1">
        <f t="shared" si="2"/>
        <v>1041.5900250615323</v>
      </c>
      <c r="K58" s="1">
        <f t="shared" si="3"/>
        <v>548546.85273949907</v>
      </c>
      <c r="L58" s="1">
        <f t="shared" si="4"/>
        <v>52494.737285562638</v>
      </c>
    </row>
    <row r="59" spans="5:13">
      <c r="E59" t="s">
        <v>92</v>
      </c>
      <c r="F59">
        <v>55</v>
      </c>
      <c r="G59" s="1">
        <f t="shared" si="0"/>
        <v>2847.2234153290501</v>
      </c>
      <c r="H59" s="1">
        <f t="shared" si="1"/>
        <v>1802.2048231016904</v>
      </c>
      <c r="I59" s="1">
        <f t="shared" si="2"/>
        <v>1045.0185922273597</v>
      </c>
      <c r="K59" s="1">
        <f t="shared" si="3"/>
        <v>547505.26271443756</v>
      </c>
      <c r="L59" s="1">
        <f t="shared" si="4"/>
        <v>53539.755877789998</v>
      </c>
    </row>
    <row r="60" spans="5:13">
      <c r="E60" t="s">
        <v>93</v>
      </c>
      <c r="F60">
        <v>56</v>
      </c>
      <c r="G60" s="1">
        <f t="shared" si="0"/>
        <v>2847.2234153290501</v>
      </c>
      <c r="H60" s="1">
        <f t="shared" si="1"/>
        <v>1798.7649702356084</v>
      </c>
      <c r="I60" s="1">
        <f t="shared" si="2"/>
        <v>1048.4584450934417</v>
      </c>
      <c r="K60" s="1">
        <f t="shared" si="3"/>
        <v>546460.24412221019</v>
      </c>
      <c r="L60" s="1">
        <f t="shared" si="4"/>
        <v>54588.214322883439</v>
      </c>
    </row>
    <row r="61" spans="5:13">
      <c r="E61" t="s">
        <v>94</v>
      </c>
      <c r="F61">
        <v>57</v>
      </c>
      <c r="G61" s="1">
        <f t="shared" si="0"/>
        <v>2847.2234153290501</v>
      </c>
      <c r="H61" s="1">
        <f t="shared" si="1"/>
        <v>1795.3137945205092</v>
      </c>
      <c r="I61" s="1">
        <f t="shared" si="2"/>
        <v>1051.9096208085409</v>
      </c>
      <c r="K61" s="1">
        <f t="shared" si="3"/>
        <v>545411.78567711671</v>
      </c>
      <c r="L61" s="1">
        <f t="shared" si="4"/>
        <v>55640.123943691979</v>
      </c>
    </row>
    <row r="62" spans="5:13">
      <c r="E62" t="s">
        <v>95</v>
      </c>
      <c r="F62">
        <v>58</v>
      </c>
      <c r="G62" s="1">
        <f t="shared" si="0"/>
        <v>2847.2234153290501</v>
      </c>
      <c r="H62" s="1">
        <f t="shared" si="1"/>
        <v>1791.8512586853476</v>
      </c>
      <c r="I62" s="1">
        <f t="shared" si="2"/>
        <v>1055.3721566437025</v>
      </c>
      <c r="K62" s="1">
        <f t="shared" si="3"/>
        <v>544359.87605630816</v>
      </c>
      <c r="L62" s="1">
        <f t="shared" si="4"/>
        <v>56695.49610033568</v>
      </c>
    </row>
    <row r="63" spans="5:13">
      <c r="E63" t="s">
        <v>96</v>
      </c>
      <c r="F63">
        <v>59</v>
      </c>
      <c r="G63" s="1">
        <f t="shared" si="0"/>
        <v>2847.2234153290501</v>
      </c>
      <c r="H63" s="1">
        <f t="shared" si="1"/>
        <v>1788.3773253363959</v>
      </c>
      <c r="I63" s="1">
        <f t="shared" si="2"/>
        <v>1058.8460899926542</v>
      </c>
      <c r="K63" s="1">
        <f t="shared" si="3"/>
        <v>543304.5038996645</v>
      </c>
      <c r="L63" s="1">
        <f t="shared" si="4"/>
        <v>57754.342190328338</v>
      </c>
      <c r="M63" s="8">
        <f>M51*(1+$B$18)</f>
        <v>869455.5557250001</v>
      </c>
    </row>
    <row r="64" spans="5:13">
      <c r="E64" t="s">
        <v>31</v>
      </c>
      <c r="F64">
        <v>60</v>
      </c>
      <c r="G64" s="1">
        <f t="shared" si="0"/>
        <v>2847.2234153290501</v>
      </c>
      <c r="H64" s="1">
        <f t="shared" si="1"/>
        <v>1784.8919569568363</v>
      </c>
      <c r="I64" s="1">
        <f t="shared" si="2"/>
        <v>1062.3314583722138</v>
      </c>
      <c r="K64" s="1">
        <f t="shared" si="3"/>
        <v>542245.65780967183</v>
      </c>
      <c r="L64" s="1">
        <f t="shared" si="4"/>
        <v>58816.673648700555</v>
      </c>
    </row>
    <row r="65" spans="5:13">
      <c r="E65" t="s">
        <v>32</v>
      </c>
      <c r="F65">
        <v>61</v>
      </c>
      <c r="G65" s="1">
        <f t="shared" si="0"/>
        <v>2847.2234153290501</v>
      </c>
      <c r="H65" s="1">
        <f t="shared" si="1"/>
        <v>1781.3951159063615</v>
      </c>
      <c r="I65" s="1">
        <f t="shared" si="2"/>
        <v>1065.8282994226886</v>
      </c>
      <c r="K65" s="1">
        <f t="shared" si="3"/>
        <v>541183.32635129965</v>
      </c>
      <c r="L65" s="1">
        <f t="shared" si="4"/>
        <v>59882.501948123245</v>
      </c>
    </row>
    <row r="66" spans="5:13">
      <c r="E66" t="s">
        <v>33</v>
      </c>
      <c r="F66">
        <v>62</v>
      </c>
      <c r="G66" s="1">
        <f t="shared" si="0"/>
        <v>2847.2234153290501</v>
      </c>
      <c r="H66" s="1">
        <f t="shared" si="1"/>
        <v>1777.8867644207619</v>
      </c>
      <c r="I66" s="1">
        <f t="shared" si="2"/>
        <v>1069.3366509082882</v>
      </c>
      <c r="K66" s="1">
        <f t="shared" si="3"/>
        <v>540117.49805187702</v>
      </c>
      <c r="L66" s="1">
        <f t="shared" si="4"/>
        <v>60951.838599031536</v>
      </c>
    </row>
    <row r="67" spans="5:13">
      <c r="E67" t="s">
        <v>97</v>
      </c>
      <c r="F67">
        <v>63</v>
      </c>
      <c r="G67" s="1">
        <f t="shared" si="0"/>
        <v>2847.2234153290501</v>
      </c>
      <c r="H67" s="1">
        <f t="shared" si="1"/>
        <v>1774.366864611522</v>
      </c>
      <c r="I67" s="1">
        <f t="shared" si="2"/>
        <v>1072.8565507175281</v>
      </c>
      <c r="K67" s="1">
        <f t="shared" si="3"/>
        <v>539048.16140096867</v>
      </c>
      <c r="L67" s="1">
        <f t="shared" si="4"/>
        <v>62024.695149749066</v>
      </c>
    </row>
    <row r="68" spans="5:13">
      <c r="E68" t="s">
        <v>98</v>
      </c>
      <c r="F68">
        <v>64</v>
      </c>
      <c r="G68" s="1">
        <f t="shared" si="0"/>
        <v>2847.2234153290501</v>
      </c>
      <c r="H68" s="1">
        <f t="shared" si="1"/>
        <v>1770.83537846541</v>
      </c>
      <c r="I68" s="1">
        <f t="shared" si="2"/>
        <v>1076.3880368636401</v>
      </c>
      <c r="K68" s="1">
        <f t="shared" si="3"/>
        <v>537975.30485025118</v>
      </c>
      <c r="L68" s="1">
        <f t="shared" si="4"/>
        <v>63101.083186612705</v>
      </c>
    </row>
    <row r="69" spans="5:13">
      <c r="E69" t="s">
        <v>99</v>
      </c>
      <c r="F69">
        <v>65</v>
      </c>
      <c r="G69" s="1">
        <f t="shared" ref="G69:G132" si="5">IF($B$9&lt;K69+(K69*($B$5/$B$7)),$B$9,K69+(K69*($B$5/$B$7)))</f>
        <v>2847.2234153290501</v>
      </c>
      <c r="H69" s="1">
        <f t="shared" ref="H69:H132" si="6">K69*$B$5/$B$7</f>
        <v>1767.2922678440673</v>
      </c>
      <c r="I69" s="1">
        <f t="shared" ref="I69:I132" si="7">G69-H69</f>
        <v>1079.9311474849828</v>
      </c>
      <c r="K69" s="1">
        <f t="shared" si="3"/>
        <v>536898.91681338754</v>
      </c>
      <c r="L69" s="1">
        <f t="shared" si="4"/>
        <v>64181.014334097687</v>
      </c>
    </row>
    <row r="70" spans="5:13">
      <c r="E70" t="s">
        <v>100</v>
      </c>
      <c r="F70">
        <v>66</v>
      </c>
      <c r="G70" s="1">
        <f t="shared" si="5"/>
        <v>2847.2234153290501</v>
      </c>
      <c r="H70" s="1">
        <f t="shared" si="6"/>
        <v>1763.7374944835956</v>
      </c>
      <c r="I70" s="1">
        <f t="shared" si="7"/>
        <v>1083.4859208454545</v>
      </c>
      <c r="K70" s="1">
        <f t="shared" ref="K70:K133" si="8">K69-I69-J69</f>
        <v>535818.9856659025</v>
      </c>
      <c r="L70" s="1">
        <f t="shared" si="4"/>
        <v>65264.500254943137</v>
      </c>
    </row>
    <row r="71" spans="5:13">
      <c r="E71" t="s">
        <v>101</v>
      </c>
      <c r="F71">
        <v>67</v>
      </c>
      <c r="G71" s="1">
        <f t="shared" si="5"/>
        <v>2847.2234153290501</v>
      </c>
      <c r="H71" s="1">
        <f t="shared" si="6"/>
        <v>1760.1710199941463</v>
      </c>
      <c r="I71" s="1">
        <f t="shared" si="7"/>
        <v>1087.0523953349038</v>
      </c>
      <c r="K71" s="1">
        <f t="shared" si="8"/>
        <v>534735.49974505708</v>
      </c>
      <c r="L71" s="1">
        <f t="shared" ref="L71:L134" si="9">L70+I71</f>
        <v>66351.552650278041</v>
      </c>
    </row>
    <row r="72" spans="5:13">
      <c r="E72" t="s">
        <v>102</v>
      </c>
      <c r="F72">
        <v>68</v>
      </c>
      <c r="G72" s="1">
        <f t="shared" si="5"/>
        <v>2847.2234153290501</v>
      </c>
      <c r="H72" s="1">
        <f t="shared" si="6"/>
        <v>1756.5928058595021</v>
      </c>
      <c r="I72" s="1">
        <f t="shared" si="7"/>
        <v>1090.6306094695481</v>
      </c>
      <c r="K72" s="1">
        <f t="shared" si="8"/>
        <v>533648.44734972215</v>
      </c>
      <c r="L72" s="1">
        <f t="shared" si="9"/>
        <v>67442.183259747588</v>
      </c>
    </row>
    <row r="73" spans="5:13">
      <c r="E73" t="s">
        <v>103</v>
      </c>
      <c r="F73">
        <v>69</v>
      </c>
      <c r="G73" s="1">
        <f t="shared" si="5"/>
        <v>2847.2234153290501</v>
      </c>
      <c r="H73" s="1">
        <f t="shared" si="6"/>
        <v>1753.0028134366646</v>
      </c>
      <c r="I73" s="1">
        <f t="shared" si="7"/>
        <v>1094.2206018923855</v>
      </c>
      <c r="K73" s="1">
        <f t="shared" si="8"/>
        <v>532557.81674025254</v>
      </c>
      <c r="L73" s="1">
        <f t="shared" si="9"/>
        <v>68536.403861639978</v>
      </c>
    </row>
    <row r="74" spans="5:13">
      <c r="E74" t="s">
        <v>104</v>
      </c>
      <c r="F74">
        <v>70</v>
      </c>
      <c r="G74" s="1">
        <f t="shared" si="5"/>
        <v>2847.2234153290501</v>
      </c>
      <c r="H74" s="1">
        <f t="shared" si="6"/>
        <v>1749.4010039554357</v>
      </c>
      <c r="I74" s="1">
        <f t="shared" si="7"/>
        <v>1097.8224113736144</v>
      </c>
      <c r="K74" s="1">
        <f t="shared" si="8"/>
        <v>531463.59613836021</v>
      </c>
      <c r="L74" s="1">
        <f t="shared" si="9"/>
        <v>69634.226273013599</v>
      </c>
    </row>
    <row r="75" spans="5:13">
      <c r="E75" t="s">
        <v>105</v>
      </c>
      <c r="F75">
        <v>71</v>
      </c>
      <c r="G75" s="1">
        <f t="shared" si="5"/>
        <v>2847.2234153290501</v>
      </c>
      <c r="H75" s="1">
        <f t="shared" si="6"/>
        <v>1745.7873385179976</v>
      </c>
      <c r="I75" s="1">
        <f t="shared" si="7"/>
        <v>1101.4360768110525</v>
      </c>
      <c r="K75" s="1">
        <f t="shared" si="8"/>
        <v>530365.7737269866</v>
      </c>
      <c r="L75" s="1">
        <f t="shared" si="9"/>
        <v>70735.662349824648</v>
      </c>
      <c r="M75" s="8">
        <f>M63*(1+$B$18)</f>
        <v>895539.22239675012</v>
      </c>
    </row>
    <row r="76" spans="5:13">
      <c r="E76" t="s">
        <v>34</v>
      </c>
      <c r="F76">
        <v>72</v>
      </c>
      <c r="G76" s="1">
        <f t="shared" si="5"/>
        <v>2847.2234153290501</v>
      </c>
      <c r="H76" s="1">
        <f t="shared" si="6"/>
        <v>1742.1617780984946</v>
      </c>
      <c r="I76" s="1">
        <f t="shared" si="7"/>
        <v>1105.0616372305556</v>
      </c>
      <c r="K76" s="1">
        <f t="shared" si="8"/>
        <v>529264.33765017556</v>
      </c>
      <c r="L76" s="1">
        <f t="shared" si="9"/>
        <v>71840.7239870552</v>
      </c>
      <c r="M76" s="8"/>
    </row>
    <row r="77" spans="5:13">
      <c r="E77" t="s">
        <v>35</v>
      </c>
      <c r="F77">
        <v>73</v>
      </c>
      <c r="G77" s="1">
        <f t="shared" si="5"/>
        <v>2847.2234153290501</v>
      </c>
      <c r="H77" s="1">
        <f t="shared" si="6"/>
        <v>1738.5242835426106</v>
      </c>
      <c r="I77" s="1">
        <f t="shared" si="7"/>
        <v>1108.6991317864395</v>
      </c>
      <c r="K77" s="1">
        <f t="shared" si="8"/>
        <v>528159.27601294499</v>
      </c>
      <c r="L77" s="1">
        <f t="shared" si="9"/>
        <v>72949.423118841645</v>
      </c>
    </row>
    <row r="78" spans="5:13">
      <c r="E78" t="s">
        <v>36</v>
      </c>
      <c r="F78">
        <v>74</v>
      </c>
      <c r="G78" s="1">
        <f t="shared" si="5"/>
        <v>2847.2234153290501</v>
      </c>
      <c r="H78" s="1">
        <f t="shared" si="6"/>
        <v>1734.8748155671467</v>
      </c>
      <c r="I78" s="1">
        <f t="shared" si="7"/>
        <v>1112.3485997619034</v>
      </c>
      <c r="K78" s="1">
        <f t="shared" si="8"/>
        <v>527050.57688115851</v>
      </c>
      <c r="L78" s="1">
        <f t="shared" si="9"/>
        <v>74061.771718603544</v>
      </c>
    </row>
    <row r="79" spans="5:13">
      <c r="E79" t="s">
        <v>106</v>
      </c>
      <c r="F79">
        <v>75</v>
      </c>
      <c r="G79" s="1">
        <f t="shared" si="5"/>
        <v>2847.2234153290501</v>
      </c>
      <c r="H79" s="1">
        <f t="shared" si="6"/>
        <v>1731.213334759597</v>
      </c>
      <c r="I79" s="1">
        <f t="shared" si="7"/>
        <v>1116.0100805694531</v>
      </c>
      <c r="K79" s="1">
        <f t="shared" si="8"/>
        <v>525938.22828139656</v>
      </c>
      <c r="L79" s="1">
        <f t="shared" si="9"/>
        <v>75177.781799172997</v>
      </c>
    </row>
    <row r="80" spans="5:13">
      <c r="E80" t="s">
        <v>107</v>
      </c>
      <c r="F80">
        <v>76</v>
      </c>
      <c r="G80" s="1">
        <f t="shared" si="5"/>
        <v>2847.2234153290501</v>
      </c>
      <c r="H80" s="1">
        <f t="shared" si="6"/>
        <v>1727.5398015777228</v>
      </c>
      <c r="I80" s="1">
        <f t="shared" si="7"/>
        <v>1119.6836137513274</v>
      </c>
      <c r="K80" s="1">
        <f t="shared" si="8"/>
        <v>524822.21820082713</v>
      </c>
      <c r="L80" s="1">
        <f t="shared" si="9"/>
        <v>76297.465412924328</v>
      </c>
    </row>
    <row r="81" spans="5:13">
      <c r="E81" t="s">
        <v>108</v>
      </c>
      <c r="F81">
        <v>77</v>
      </c>
      <c r="G81" s="1">
        <f t="shared" si="5"/>
        <v>2847.2234153290501</v>
      </c>
      <c r="H81" s="1">
        <f t="shared" si="6"/>
        <v>1723.8541763491246</v>
      </c>
      <c r="I81" s="1">
        <f t="shared" si="7"/>
        <v>1123.3692389799255</v>
      </c>
      <c r="K81" s="1">
        <f t="shared" si="8"/>
        <v>523702.53458707582</v>
      </c>
      <c r="L81" s="1">
        <f t="shared" si="9"/>
        <v>77420.834651904253</v>
      </c>
    </row>
    <row r="82" spans="5:13">
      <c r="E82" t="s">
        <v>109</v>
      </c>
      <c r="F82">
        <v>78</v>
      </c>
      <c r="G82" s="1">
        <f t="shared" si="5"/>
        <v>2847.2234153290501</v>
      </c>
      <c r="H82" s="1">
        <f t="shared" si="6"/>
        <v>1720.1564192708156</v>
      </c>
      <c r="I82" s="1">
        <f t="shared" si="7"/>
        <v>1127.0669960582345</v>
      </c>
      <c r="K82" s="1">
        <f t="shared" si="8"/>
        <v>522579.16534809588</v>
      </c>
      <c r="L82" s="1">
        <f t="shared" si="9"/>
        <v>78547.901647962484</v>
      </c>
    </row>
    <row r="83" spans="5:13">
      <c r="E83" t="s">
        <v>110</v>
      </c>
      <c r="F83">
        <v>79</v>
      </c>
      <c r="G83" s="1">
        <f t="shared" si="5"/>
        <v>2847.2234153290501</v>
      </c>
      <c r="H83" s="1">
        <f t="shared" si="6"/>
        <v>1716.4464904087906</v>
      </c>
      <c r="I83" s="1">
        <f t="shared" si="7"/>
        <v>1130.7769249202595</v>
      </c>
      <c r="K83" s="1">
        <f t="shared" si="8"/>
        <v>521452.09835203766</v>
      </c>
      <c r="L83" s="1">
        <f t="shared" si="9"/>
        <v>79678.678572882738</v>
      </c>
    </row>
    <row r="84" spans="5:13">
      <c r="E84" t="s">
        <v>111</v>
      </c>
      <c r="F84">
        <v>80</v>
      </c>
      <c r="G84" s="1">
        <f t="shared" si="5"/>
        <v>2847.2234153290501</v>
      </c>
      <c r="H84" s="1">
        <f t="shared" si="6"/>
        <v>1712.7243496975946</v>
      </c>
      <c r="I84" s="1">
        <f t="shared" si="7"/>
        <v>1134.4990656314556</v>
      </c>
      <c r="K84" s="1">
        <f t="shared" si="8"/>
        <v>520321.32142711739</v>
      </c>
      <c r="L84" s="1">
        <f t="shared" si="9"/>
        <v>80813.1776385142</v>
      </c>
    </row>
    <row r="85" spans="5:13">
      <c r="E85" t="s">
        <v>112</v>
      </c>
      <c r="F85">
        <v>81</v>
      </c>
      <c r="G85" s="1">
        <f t="shared" si="5"/>
        <v>2847.2234153290501</v>
      </c>
      <c r="H85" s="1">
        <f t="shared" si="6"/>
        <v>1708.9899569398913</v>
      </c>
      <c r="I85" s="1">
        <f t="shared" si="7"/>
        <v>1138.2334583891588</v>
      </c>
      <c r="K85" s="1">
        <f t="shared" si="8"/>
        <v>519186.82236148592</v>
      </c>
      <c r="L85" s="1">
        <f t="shared" si="9"/>
        <v>81951.411096903365</v>
      </c>
    </row>
    <row r="86" spans="5:13">
      <c r="E86" t="s">
        <v>113</v>
      </c>
      <c r="F86">
        <v>82</v>
      </c>
      <c r="G86" s="1">
        <f t="shared" si="5"/>
        <v>2847.2234153290501</v>
      </c>
      <c r="H86" s="1">
        <f t="shared" si="6"/>
        <v>1705.243271806027</v>
      </c>
      <c r="I86" s="1">
        <f t="shared" si="7"/>
        <v>1141.9801435230231</v>
      </c>
      <c r="K86" s="1">
        <f t="shared" si="8"/>
        <v>518048.58890309674</v>
      </c>
      <c r="L86" s="1">
        <f t="shared" si="9"/>
        <v>83093.391240426383</v>
      </c>
    </row>
    <row r="87" spans="5:13">
      <c r="E87" t="s">
        <v>114</v>
      </c>
      <c r="F87">
        <v>83</v>
      </c>
      <c r="G87" s="1">
        <f t="shared" si="5"/>
        <v>2847.2234153290501</v>
      </c>
      <c r="H87" s="1">
        <f t="shared" si="6"/>
        <v>1701.4842538335968</v>
      </c>
      <c r="I87" s="1">
        <f t="shared" si="7"/>
        <v>1145.7391614954533</v>
      </c>
      <c r="K87" s="1">
        <f t="shared" si="8"/>
        <v>516906.60875957372</v>
      </c>
      <c r="L87" s="1">
        <f t="shared" si="9"/>
        <v>84239.130401921837</v>
      </c>
      <c r="M87" s="8">
        <f>M75*(1+$B$18)</f>
        <v>922405.39906865265</v>
      </c>
    </row>
    <row r="88" spans="5:13">
      <c r="E88" t="s">
        <v>37</v>
      </c>
      <c r="F88">
        <v>84</v>
      </c>
      <c r="G88" s="1">
        <f t="shared" si="5"/>
        <v>2847.2234153290501</v>
      </c>
      <c r="H88" s="1">
        <f t="shared" si="6"/>
        <v>1697.7128624270074</v>
      </c>
      <c r="I88" s="1">
        <f t="shared" si="7"/>
        <v>1149.5105529020427</v>
      </c>
      <c r="K88" s="1">
        <f t="shared" si="8"/>
        <v>515760.86959807825</v>
      </c>
      <c r="L88" s="1">
        <f t="shared" si="9"/>
        <v>85388.640954823873</v>
      </c>
    </row>
    <row r="89" spans="5:13">
      <c r="E89" t="s">
        <v>38</v>
      </c>
      <c r="F89">
        <v>85</v>
      </c>
      <c r="G89" s="1">
        <f t="shared" si="5"/>
        <v>2847.2234153290501</v>
      </c>
      <c r="H89" s="1">
        <f t="shared" si="6"/>
        <v>1693.9290568570384</v>
      </c>
      <c r="I89" s="1">
        <f t="shared" si="7"/>
        <v>1153.2943584720117</v>
      </c>
      <c r="K89" s="1">
        <f t="shared" si="8"/>
        <v>514611.35904517618</v>
      </c>
      <c r="L89" s="1">
        <f t="shared" si="9"/>
        <v>86541.935313295879</v>
      </c>
    </row>
    <row r="90" spans="5:13">
      <c r="E90" t="s">
        <v>39</v>
      </c>
      <c r="F90">
        <v>86</v>
      </c>
      <c r="G90" s="1">
        <f t="shared" si="5"/>
        <v>2847.2234153290501</v>
      </c>
      <c r="H90" s="1">
        <f t="shared" si="6"/>
        <v>1690.1327962604012</v>
      </c>
      <c r="I90" s="1">
        <f t="shared" si="7"/>
        <v>1157.0906190686489</v>
      </c>
      <c r="K90" s="1">
        <f t="shared" si="8"/>
        <v>513458.06468670419</v>
      </c>
      <c r="L90" s="1">
        <f t="shared" si="9"/>
        <v>87699.02593236453</v>
      </c>
    </row>
    <row r="91" spans="5:13">
      <c r="E91" t="s">
        <v>115</v>
      </c>
      <c r="F91">
        <v>87</v>
      </c>
      <c r="G91" s="1">
        <f t="shared" si="5"/>
        <v>2847.2234153290501</v>
      </c>
      <c r="H91" s="1">
        <f t="shared" si="6"/>
        <v>1686.3240396393003</v>
      </c>
      <c r="I91" s="1">
        <f t="shared" si="7"/>
        <v>1160.8993756897498</v>
      </c>
      <c r="K91" s="1">
        <f t="shared" si="8"/>
        <v>512300.97406763554</v>
      </c>
      <c r="L91" s="1">
        <f t="shared" si="9"/>
        <v>88859.925308054284</v>
      </c>
    </row>
    <row r="92" spans="5:13">
      <c r="E92" t="s">
        <v>116</v>
      </c>
      <c r="F92">
        <v>88</v>
      </c>
      <c r="G92" s="1">
        <f t="shared" si="5"/>
        <v>2847.2234153290501</v>
      </c>
      <c r="H92" s="1">
        <f t="shared" si="6"/>
        <v>1682.5027458609884</v>
      </c>
      <c r="I92" s="1">
        <f t="shared" si="7"/>
        <v>1164.7206694680617</v>
      </c>
      <c r="K92" s="1">
        <f t="shared" si="8"/>
        <v>511140.0746919458</v>
      </c>
      <c r="L92" s="1">
        <f t="shared" si="9"/>
        <v>90024.645977522348</v>
      </c>
    </row>
    <row r="93" spans="5:13">
      <c r="E93" t="s">
        <v>117</v>
      </c>
      <c r="F93">
        <v>89</v>
      </c>
      <c r="G93" s="1">
        <f t="shared" si="5"/>
        <v>2847.2234153290501</v>
      </c>
      <c r="H93" s="1">
        <f t="shared" si="6"/>
        <v>1678.6688736573226</v>
      </c>
      <c r="I93" s="1">
        <f t="shared" si="7"/>
        <v>1168.5545416717275</v>
      </c>
      <c r="K93" s="1">
        <f t="shared" si="8"/>
        <v>509975.35402247775</v>
      </c>
      <c r="L93" s="1">
        <f t="shared" si="9"/>
        <v>91193.20051919407</v>
      </c>
    </row>
    <row r="94" spans="5:13">
      <c r="E94" t="s">
        <v>118</v>
      </c>
      <c r="F94">
        <v>90</v>
      </c>
      <c r="G94" s="1">
        <f t="shared" si="5"/>
        <v>2847.2234153290501</v>
      </c>
      <c r="H94" s="1">
        <f t="shared" si="6"/>
        <v>1674.8223816243199</v>
      </c>
      <c r="I94" s="1">
        <f t="shared" si="7"/>
        <v>1172.4010337047303</v>
      </c>
      <c r="K94" s="1">
        <f t="shared" si="8"/>
        <v>508806.79948080605</v>
      </c>
      <c r="L94" s="1">
        <f t="shared" si="9"/>
        <v>92365.601552898806</v>
      </c>
    </row>
    <row r="95" spans="5:13">
      <c r="E95" t="s">
        <v>119</v>
      </c>
      <c r="F95">
        <v>91</v>
      </c>
      <c r="G95" s="1">
        <f t="shared" si="5"/>
        <v>2847.2234153290501</v>
      </c>
      <c r="H95" s="1">
        <f t="shared" si="6"/>
        <v>1670.9632282217083</v>
      </c>
      <c r="I95" s="1">
        <f t="shared" si="7"/>
        <v>1176.2601871073418</v>
      </c>
      <c r="K95" s="1">
        <f t="shared" si="8"/>
        <v>507634.3984471013</v>
      </c>
      <c r="L95" s="1">
        <f t="shared" si="9"/>
        <v>93541.861740006148</v>
      </c>
    </row>
    <row r="96" spans="5:13">
      <c r="E96" t="s">
        <v>120</v>
      </c>
      <c r="F96">
        <v>92</v>
      </c>
      <c r="G96" s="1">
        <f t="shared" si="5"/>
        <v>2847.2234153290501</v>
      </c>
      <c r="H96" s="1">
        <f t="shared" si="6"/>
        <v>1667.09137177248</v>
      </c>
      <c r="I96" s="1">
        <f t="shared" si="7"/>
        <v>1180.1320435565701</v>
      </c>
      <c r="K96" s="1">
        <f t="shared" si="8"/>
        <v>506458.13825999398</v>
      </c>
      <c r="L96" s="1">
        <f t="shared" si="9"/>
        <v>94721.993783562721</v>
      </c>
    </row>
    <row r="97" spans="5:13">
      <c r="E97" t="s">
        <v>121</v>
      </c>
      <c r="F97">
        <v>93</v>
      </c>
      <c r="G97" s="1">
        <f t="shared" si="5"/>
        <v>2847.2234153290501</v>
      </c>
      <c r="H97" s="1">
        <f t="shared" si="6"/>
        <v>1663.2067704624399</v>
      </c>
      <c r="I97" s="1">
        <f t="shared" si="7"/>
        <v>1184.0166448666102</v>
      </c>
      <c r="K97" s="1">
        <f t="shared" si="8"/>
        <v>505278.00621643744</v>
      </c>
      <c r="L97" s="1">
        <f t="shared" si="9"/>
        <v>95906.010428429334</v>
      </c>
    </row>
    <row r="98" spans="5:13">
      <c r="E98" t="s">
        <v>122</v>
      </c>
      <c r="F98">
        <v>94</v>
      </c>
      <c r="G98" s="1">
        <f t="shared" si="5"/>
        <v>2847.2234153290501</v>
      </c>
      <c r="H98" s="1">
        <f t="shared" si="6"/>
        <v>1659.3093823397539</v>
      </c>
      <c r="I98" s="1">
        <f t="shared" si="7"/>
        <v>1187.9140329892962</v>
      </c>
      <c r="K98" s="1">
        <f t="shared" si="8"/>
        <v>504093.98957157083</v>
      </c>
      <c r="L98" s="1">
        <f t="shared" si="9"/>
        <v>97093.924461418632</v>
      </c>
    </row>
    <row r="99" spans="5:13">
      <c r="E99" t="s">
        <v>123</v>
      </c>
      <c r="F99">
        <v>95</v>
      </c>
      <c r="G99" s="1">
        <f t="shared" si="5"/>
        <v>2847.2234153290501</v>
      </c>
      <c r="H99" s="1">
        <f t="shared" si="6"/>
        <v>1655.3991653144976</v>
      </c>
      <c r="I99" s="1">
        <f t="shared" si="7"/>
        <v>1191.8242500145525</v>
      </c>
      <c r="K99" s="1">
        <f t="shared" si="8"/>
        <v>502906.07553858153</v>
      </c>
      <c r="L99" s="1">
        <f t="shared" si="9"/>
        <v>98285.748711433189</v>
      </c>
      <c r="M99" s="8">
        <f>M87*(1+$B$18)</f>
        <v>950077.56104071229</v>
      </c>
    </row>
    <row r="100" spans="5:13">
      <c r="E100" t="s">
        <v>40</v>
      </c>
      <c r="F100">
        <v>96</v>
      </c>
      <c r="G100" s="1">
        <f t="shared" si="5"/>
        <v>2847.2234153290501</v>
      </c>
      <c r="H100" s="1">
        <f t="shared" si="6"/>
        <v>1651.4760771581996</v>
      </c>
      <c r="I100" s="1">
        <f t="shared" si="7"/>
        <v>1195.7473381708505</v>
      </c>
      <c r="K100" s="1">
        <f t="shared" si="8"/>
        <v>501714.25128856697</v>
      </c>
      <c r="L100" s="1">
        <f t="shared" si="9"/>
        <v>99481.496049604044</v>
      </c>
    </row>
    <row r="101" spans="5:13">
      <c r="E101" t="s">
        <v>41</v>
      </c>
      <c r="F101">
        <v>97</v>
      </c>
      <c r="G101" s="1">
        <f t="shared" si="5"/>
        <v>2847.2234153290501</v>
      </c>
      <c r="H101" s="1">
        <f t="shared" si="6"/>
        <v>1647.5400755033872</v>
      </c>
      <c r="I101" s="1">
        <f t="shared" si="7"/>
        <v>1199.6833398256629</v>
      </c>
      <c r="K101" s="1">
        <f t="shared" si="8"/>
        <v>500518.50395039615</v>
      </c>
      <c r="L101" s="1">
        <f t="shared" si="9"/>
        <v>100681.1793894297</v>
      </c>
    </row>
    <row r="102" spans="5:13">
      <c r="E102" t="s">
        <v>42</v>
      </c>
      <c r="F102">
        <v>98</v>
      </c>
      <c r="G102" s="1">
        <f t="shared" si="5"/>
        <v>2847.2234153290501</v>
      </c>
      <c r="H102" s="1">
        <f t="shared" si="6"/>
        <v>1643.5911178431279</v>
      </c>
      <c r="I102" s="1">
        <f t="shared" si="7"/>
        <v>1203.6322974859222</v>
      </c>
      <c r="K102" s="1">
        <f t="shared" si="8"/>
        <v>499318.82061057049</v>
      </c>
      <c r="L102" s="1">
        <f t="shared" si="9"/>
        <v>101884.81168691562</v>
      </c>
    </row>
    <row r="103" spans="5:13">
      <c r="E103" t="s">
        <v>124</v>
      </c>
      <c r="F103">
        <v>99</v>
      </c>
      <c r="G103" s="1">
        <f t="shared" si="5"/>
        <v>2847.2234153290501</v>
      </c>
      <c r="H103" s="1">
        <f t="shared" si="6"/>
        <v>1639.6291615305699</v>
      </c>
      <c r="I103" s="1">
        <f t="shared" si="7"/>
        <v>1207.5942537984802</v>
      </c>
      <c r="K103" s="1">
        <f t="shared" si="8"/>
        <v>498115.18831308454</v>
      </c>
      <c r="L103" s="1">
        <f t="shared" si="9"/>
        <v>103092.4059407141</v>
      </c>
    </row>
    <row r="104" spans="5:13">
      <c r="E104" t="s">
        <v>125</v>
      </c>
      <c r="F104">
        <v>100</v>
      </c>
      <c r="G104" s="1">
        <f t="shared" si="5"/>
        <v>2847.2234153290501</v>
      </c>
      <c r="H104" s="1">
        <f t="shared" si="6"/>
        <v>1635.6541637784833</v>
      </c>
      <c r="I104" s="1">
        <f t="shared" si="7"/>
        <v>1211.5692515505668</v>
      </c>
      <c r="K104" s="1">
        <f t="shared" si="8"/>
        <v>496907.59405928606</v>
      </c>
      <c r="L104" s="1">
        <f t="shared" si="9"/>
        <v>104303.97519226467</v>
      </c>
    </row>
    <row r="105" spans="5:13">
      <c r="E105" t="s">
        <v>126</v>
      </c>
      <c r="F105">
        <v>101</v>
      </c>
      <c r="G105" s="1">
        <f t="shared" si="5"/>
        <v>2847.2234153290501</v>
      </c>
      <c r="H105" s="1">
        <f t="shared" si="6"/>
        <v>1631.6660816587957</v>
      </c>
      <c r="I105" s="1">
        <f t="shared" si="7"/>
        <v>1215.5573336702544</v>
      </c>
      <c r="K105" s="1">
        <f t="shared" si="8"/>
        <v>495696.02480773546</v>
      </c>
      <c r="L105" s="1">
        <f t="shared" si="9"/>
        <v>105519.53252593492</v>
      </c>
    </row>
    <row r="106" spans="5:13">
      <c r="E106" t="s">
        <v>127</v>
      </c>
      <c r="F106">
        <v>102</v>
      </c>
      <c r="G106" s="1">
        <f t="shared" si="5"/>
        <v>2847.2234153290501</v>
      </c>
      <c r="H106" s="1">
        <f t="shared" si="6"/>
        <v>1627.6648721021313</v>
      </c>
      <c r="I106" s="1">
        <f t="shared" si="7"/>
        <v>1219.5585432269188</v>
      </c>
      <c r="K106" s="1">
        <f t="shared" si="8"/>
        <v>494480.4674740652</v>
      </c>
      <c r="L106" s="1">
        <f t="shared" si="9"/>
        <v>106739.09106916183</v>
      </c>
    </row>
    <row r="107" spans="5:13">
      <c r="E107" t="s">
        <v>128</v>
      </c>
      <c r="F107">
        <v>103</v>
      </c>
      <c r="G107" s="1">
        <f t="shared" si="5"/>
        <v>2847.2234153290501</v>
      </c>
      <c r="H107" s="1">
        <f t="shared" si="6"/>
        <v>1623.6504918973426</v>
      </c>
      <c r="I107" s="1">
        <f t="shared" si="7"/>
        <v>1223.5729234317075</v>
      </c>
      <c r="K107" s="1">
        <f t="shared" si="8"/>
        <v>493260.90893083828</v>
      </c>
      <c r="L107" s="1">
        <f t="shared" si="9"/>
        <v>107962.66399259355</v>
      </c>
    </row>
    <row r="108" spans="5:13">
      <c r="E108" t="s">
        <v>129</v>
      </c>
      <c r="F108">
        <v>104</v>
      </c>
      <c r="G108" s="1">
        <f t="shared" si="5"/>
        <v>2847.2234153290501</v>
      </c>
      <c r="H108" s="1">
        <f t="shared" si="6"/>
        <v>1619.6228976910468</v>
      </c>
      <c r="I108" s="1">
        <f t="shared" si="7"/>
        <v>1227.6005176380033</v>
      </c>
      <c r="K108" s="1">
        <f t="shared" si="8"/>
        <v>492037.33600740659</v>
      </c>
      <c r="L108" s="1">
        <f t="shared" si="9"/>
        <v>109190.26451023154</v>
      </c>
    </row>
    <row r="109" spans="5:13">
      <c r="E109" t="s">
        <v>130</v>
      </c>
      <c r="F109">
        <v>105</v>
      </c>
      <c r="G109" s="1">
        <f t="shared" si="5"/>
        <v>2847.2234153290501</v>
      </c>
      <c r="H109" s="1">
        <f t="shared" si="6"/>
        <v>1615.5820459871547</v>
      </c>
      <c r="I109" s="1">
        <f t="shared" si="7"/>
        <v>1231.6413693418954</v>
      </c>
      <c r="K109" s="1">
        <f t="shared" si="8"/>
        <v>490809.73548976856</v>
      </c>
      <c r="L109" s="1">
        <f t="shared" si="9"/>
        <v>110421.90587957345</v>
      </c>
    </row>
    <row r="110" spans="5:13">
      <c r="E110" t="s">
        <v>131</v>
      </c>
      <c r="F110">
        <v>106</v>
      </c>
      <c r="G110" s="1">
        <f t="shared" si="5"/>
        <v>2847.2234153290501</v>
      </c>
      <c r="H110" s="1">
        <f t="shared" si="6"/>
        <v>1611.5278931464045</v>
      </c>
      <c r="I110" s="1">
        <f t="shared" si="7"/>
        <v>1235.6955221826456</v>
      </c>
      <c r="K110" s="1">
        <f t="shared" si="8"/>
        <v>489578.09412042669</v>
      </c>
      <c r="L110" s="1">
        <f t="shared" si="9"/>
        <v>111657.6014017561</v>
      </c>
    </row>
    <row r="111" spans="5:13">
      <c r="E111" t="s">
        <v>132</v>
      </c>
      <c r="F111">
        <v>107</v>
      </c>
      <c r="G111" s="1">
        <f t="shared" si="5"/>
        <v>2847.2234153290501</v>
      </c>
      <c r="H111" s="1">
        <f t="shared" si="6"/>
        <v>1607.4603953858868</v>
      </c>
      <c r="I111" s="1">
        <f t="shared" si="7"/>
        <v>1239.7630199431633</v>
      </c>
      <c r="K111" s="1">
        <f t="shared" si="8"/>
        <v>488342.39859824406</v>
      </c>
      <c r="L111" s="1">
        <f t="shared" si="9"/>
        <v>112897.36442169925</v>
      </c>
      <c r="M111" s="8">
        <f>M99*(1+$B$18)</f>
        <v>978579.88787193364</v>
      </c>
    </row>
    <row r="112" spans="5:13">
      <c r="E112" t="s">
        <v>43</v>
      </c>
      <c r="F112">
        <v>108</v>
      </c>
      <c r="G112" s="1">
        <f t="shared" si="5"/>
        <v>2847.2234153290501</v>
      </c>
      <c r="H112" s="1">
        <f t="shared" si="6"/>
        <v>1603.3795087785738</v>
      </c>
      <c r="I112" s="1">
        <f t="shared" si="7"/>
        <v>1243.8439065504763</v>
      </c>
      <c r="K112" s="1">
        <f t="shared" si="8"/>
        <v>487102.63557830092</v>
      </c>
      <c r="L112" s="1">
        <f t="shared" si="9"/>
        <v>114141.20832824973</v>
      </c>
    </row>
    <row r="113" spans="5:13">
      <c r="E113" t="s">
        <v>44</v>
      </c>
      <c r="F113">
        <v>109</v>
      </c>
      <c r="G113" s="1">
        <f t="shared" si="5"/>
        <v>2847.2234153290501</v>
      </c>
      <c r="H113" s="1">
        <f t="shared" si="6"/>
        <v>1599.2851892528452</v>
      </c>
      <c r="I113" s="1">
        <f t="shared" si="7"/>
        <v>1247.938226076205</v>
      </c>
      <c r="K113" s="1">
        <f t="shared" si="8"/>
        <v>485858.79167175043</v>
      </c>
      <c r="L113" s="1">
        <f t="shared" si="9"/>
        <v>115389.14655432594</v>
      </c>
    </row>
    <row r="114" spans="5:13">
      <c r="E114" t="s">
        <v>45</v>
      </c>
      <c r="F114">
        <v>110</v>
      </c>
      <c r="G114" s="1">
        <f t="shared" si="5"/>
        <v>2847.2234153290501</v>
      </c>
      <c r="H114" s="1">
        <f t="shared" si="6"/>
        <v>1595.1773925920108</v>
      </c>
      <c r="I114" s="1">
        <f t="shared" si="7"/>
        <v>1252.0460227370393</v>
      </c>
      <c r="K114" s="1">
        <f t="shared" si="8"/>
        <v>484610.85344567423</v>
      </c>
      <c r="L114" s="1">
        <f t="shared" si="9"/>
        <v>116641.19257706298</v>
      </c>
    </row>
    <row r="115" spans="5:13">
      <c r="E115" t="s">
        <v>133</v>
      </c>
      <c r="F115">
        <v>111</v>
      </c>
      <c r="G115" s="1">
        <f t="shared" si="5"/>
        <v>2847.2234153290501</v>
      </c>
      <c r="H115" s="1">
        <f t="shared" si="6"/>
        <v>1591.0560744338347</v>
      </c>
      <c r="I115" s="1">
        <f t="shared" si="7"/>
        <v>1256.1673408952154</v>
      </c>
      <c r="K115" s="1">
        <f t="shared" si="8"/>
        <v>483358.80742293719</v>
      </c>
      <c r="L115" s="1">
        <f t="shared" si="9"/>
        <v>117897.35991795819</v>
      </c>
    </row>
    <row r="116" spans="5:13">
      <c r="E116" t="s">
        <v>134</v>
      </c>
      <c r="F116">
        <v>112</v>
      </c>
      <c r="G116" s="1">
        <f t="shared" si="5"/>
        <v>2847.2234153290501</v>
      </c>
      <c r="H116" s="1">
        <f t="shared" si="6"/>
        <v>1586.9211902700547</v>
      </c>
      <c r="I116" s="1">
        <f t="shared" si="7"/>
        <v>1260.3022250589954</v>
      </c>
      <c r="K116" s="1">
        <f t="shared" si="8"/>
        <v>482102.64008204197</v>
      </c>
      <c r="L116" s="1">
        <f t="shared" si="9"/>
        <v>119157.66214301719</v>
      </c>
    </row>
    <row r="117" spans="5:13">
      <c r="E117" t="s">
        <v>135</v>
      </c>
      <c r="F117">
        <v>113</v>
      </c>
      <c r="G117" s="1">
        <f t="shared" si="5"/>
        <v>2847.2234153290501</v>
      </c>
      <c r="H117" s="1">
        <f t="shared" si="6"/>
        <v>1582.7726954459022</v>
      </c>
      <c r="I117" s="1">
        <f t="shared" si="7"/>
        <v>1264.4507198831479</v>
      </c>
      <c r="K117" s="1">
        <f t="shared" si="8"/>
        <v>480842.33785698295</v>
      </c>
      <c r="L117" s="1">
        <f t="shared" si="9"/>
        <v>120422.11286290034</v>
      </c>
    </row>
    <row r="118" spans="5:13">
      <c r="E118" t="s">
        <v>136</v>
      </c>
      <c r="F118">
        <v>114</v>
      </c>
      <c r="G118" s="1">
        <f t="shared" si="5"/>
        <v>2847.2234153290501</v>
      </c>
      <c r="H118" s="1">
        <f t="shared" si="6"/>
        <v>1578.6105451596202</v>
      </c>
      <c r="I118" s="1">
        <f t="shared" si="7"/>
        <v>1268.6128701694299</v>
      </c>
      <c r="K118" s="1">
        <f t="shared" si="8"/>
        <v>479577.88713709981</v>
      </c>
      <c r="L118" s="1">
        <f t="shared" si="9"/>
        <v>121690.72573306976</v>
      </c>
    </row>
    <row r="119" spans="5:13">
      <c r="E119" t="s">
        <v>137</v>
      </c>
      <c r="F119">
        <v>115</v>
      </c>
      <c r="G119" s="1">
        <f t="shared" si="5"/>
        <v>2847.2234153290501</v>
      </c>
      <c r="H119" s="1">
        <f t="shared" si="6"/>
        <v>1574.4346944619792</v>
      </c>
      <c r="I119" s="1">
        <f t="shared" si="7"/>
        <v>1272.7887208670709</v>
      </c>
      <c r="K119" s="1">
        <f t="shared" si="8"/>
        <v>478309.27426693036</v>
      </c>
      <c r="L119" s="1">
        <f t="shared" si="9"/>
        <v>122963.51445393683</v>
      </c>
    </row>
    <row r="120" spans="5:13">
      <c r="E120" t="s">
        <v>138</v>
      </c>
      <c r="F120">
        <v>116</v>
      </c>
      <c r="G120" s="1">
        <f t="shared" si="5"/>
        <v>2847.2234153290501</v>
      </c>
      <c r="H120" s="1">
        <f t="shared" si="6"/>
        <v>1570.2450982557918</v>
      </c>
      <c r="I120" s="1">
        <f t="shared" si="7"/>
        <v>1276.9783170732583</v>
      </c>
      <c r="K120" s="1">
        <f t="shared" si="8"/>
        <v>477036.48554606328</v>
      </c>
      <c r="L120" s="1">
        <f t="shared" si="9"/>
        <v>124240.49277101009</v>
      </c>
    </row>
    <row r="121" spans="5:13">
      <c r="E121" t="s">
        <v>139</v>
      </c>
      <c r="F121">
        <v>117</v>
      </c>
      <c r="G121" s="1">
        <f t="shared" si="5"/>
        <v>2847.2234153290501</v>
      </c>
      <c r="H121" s="1">
        <f t="shared" si="6"/>
        <v>1566.0417112954256</v>
      </c>
      <c r="I121" s="1">
        <f t="shared" si="7"/>
        <v>1281.1817040336246</v>
      </c>
      <c r="K121" s="1">
        <f t="shared" si="8"/>
        <v>475759.50722899003</v>
      </c>
      <c r="L121" s="1">
        <f t="shared" si="9"/>
        <v>125521.67447504372</v>
      </c>
    </row>
    <row r="122" spans="5:13">
      <c r="E122" t="s">
        <v>140</v>
      </c>
      <c r="F122">
        <v>118</v>
      </c>
      <c r="G122" s="1">
        <f t="shared" si="5"/>
        <v>2847.2234153290501</v>
      </c>
      <c r="H122" s="1">
        <f t="shared" si="6"/>
        <v>1561.8244881863147</v>
      </c>
      <c r="I122" s="1">
        <f t="shared" si="7"/>
        <v>1285.3989271427354</v>
      </c>
      <c r="K122" s="1">
        <f t="shared" si="8"/>
        <v>474478.3255249564</v>
      </c>
      <c r="L122" s="1">
        <f t="shared" si="9"/>
        <v>126807.07340218646</v>
      </c>
    </row>
    <row r="123" spans="5:13">
      <c r="E123" t="s">
        <v>141</v>
      </c>
      <c r="F123">
        <v>119</v>
      </c>
      <c r="G123" s="1">
        <f t="shared" si="5"/>
        <v>2847.2234153290501</v>
      </c>
      <c r="H123" s="1">
        <f t="shared" si="6"/>
        <v>1557.5933833844701</v>
      </c>
      <c r="I123" s="1">
        <f t="shared" si="7"/>
        <v>1289.63003194458</v>
      </c>
      <c r="K123" s="1">
        <f t="shared" si="8"/>
        <v>473192.92659781367</v>
      </c>
      <c r="L123" s="1">
        <f t="shared" si="9"/>
        <v>128096.70343413105</v>
      </c>
      <c r="M123" s="8">
        <f>M111*(1+$B$18)</f>
        <v>1007937.2845080916</v>
      </c>
    </row>
    <row r="124" spans="5:13">
      <c r="E124" t="s">
        <v>46</v>
      </c>
      <c r="F124">
        <v>120</v>
      </c>
      <c r="G124" s="1">
        <f t="shared" si="5"/>
        <v>2847.2234153290501</v>
      </c>
      <c r="H124" s="1">
        <f t="shared" si="6"/>
        <v>1553.3483511959857</v>
      </c>
      <c r="I124" s="1">
        <f t="shared" si="7"/>
        <v>1293.8750641330644</v>
      </c>
      <c r="K124" s="1">
        <f t="shared" si="8"/>
        <v>471903.29656586907</v>
      </c>
      <c r="L124" s="1">
        <f t="shared" si="9"/>
        <v>129390.57849826412</v>
      </c>
    </row>
    <row r="125" spans="5:13">
      <c r="E125" t="s">
        <v>47</v>
      </c>
      <c r="F125">
        <v>121</v>
      </c>
      <c r="G125" s="1">
        <f t="shared" si="5"/>
        <v>2847.2234153290501</v>
      </c>
      <c r="H125" s="1">
        <f t="shared" si="6"/>
        <v>1549.0893457765476</v>
      </c>
      <c r="I125" s="1">
        <f t="shared" si="7"/>
        <v>1298.1340695525025</v>
      </c>
      <c r="K125" s="1">
        <f t="shared" si="8"/>
        <v>470609.42150173598</v>
      </c>
      <c r="L125" s="1">
        <f t="shared" si="9"/>
        <v>130688.71256781662</v>
      </c>
    </row>
    <row r="126" spans="5:13">
      <c r="E126" t="s">
        <v>48</v>
      </c>
      <c r="F126">
        <v>122</v>
      </c>
      <c r="G126" s="1">
        <f t="shared" si="5"/>
        <v>2847.2234153290501</v>
      </c>
      <c r="H126" s="1">
        <f t="shared" si="6"/>
        <v>1544.8163211309372</v>
      </c>
      <c r="I126" s="1">
        <f t="shared" si="7"/>
        <v>1302.4070941981129</v>
      </c>
      <c r="K126" s="1">
        <f t="shared" si="8"/>
        <v>469311.28743218345</v>
      </c>
      <c r="L126" s="1">
        <f t="shared" si="9"/>
        <v>131991.11966201474</v>
      </c>
    </row>
    <row r="127" spans="5:13">
      <c r="E127" t="s">
        <v>142</v>
      </c>
      <c r="F127">
        <v>123</v>
      </c>
      <c r="G127" s="1">
        <f t="shared" si="5"/>
        <v>2847.2234153290501</v>
      </c>
      <c r="H127" s="1">
        <f t="shared" si="6"/>
        <v>1540.5292311125352</v>
      </c>
      <c r="I127" s="1">
        <f t="shared" si="7"/>
        <v>1306.6941842165149</v>
      </c>
      <c r="K127" s="1">
        <f t="shared" si="8"/>
        <v>468008.88033798535</v>
      </c>
      <c r="L127" s="1">
        <f t="shared" si="9"/>
        <v>133297.81384623126</v>
      </c>
    </row>
    <row r="128" spans="5:13">
      <c r="E128" t="s">
        <v>143</v>
      </c>
      <c r="F128">
        <v>124</v>
      </c>
      <c r="G128" s="1">
        <f t="shared" si="5"/>
        <v>2847.2234153290501</v>
      </c>
      <c r="H128" s="1">
        <f t="shared" si="6"/>
        <v>1536.2280294228224</v>
      </c>
      <c r="I128" s="1">
        <f t="shared" si="7"/>
        <v>1310.9953859062277</v>
      </c>
      <c r="K128" s="1">
        <f t="shared" si="8"/>
        <v>466702.18615376885</v>
      </c>
      <c r="L128" s="1">
        <f t="shared" si="9"/>
        <v>134608.80923213749</v>
      </c>
    </row>
    <row r="129" spans="5:12">
      <c r="E129" t="s">
        <v>144</v>
      </c>
      <c r="F129">
        <v>125</v>
      </c>
      <c r="G129" s="1">
        <f t="shared" si="5"/>
        <v>2847.2234153290501</v>
      </c>
      <c r="H129" s="1">
        <f t="shared" si="6"/>
        <v>1531.9126696108813</v>
      </c>
      <c r="I129" s="1">
        <f t="shared" si="7"/>
        <v>1315.3107457181688</v>
      </c>
      <c r="K129" s="1">
        <f t="shared" si="8"/>
        <v>465391.1907678626</v>
      </c>
      <c r="L129" s="1">
        <f t="shared" si="9"/>
        <v>135924.11997785565</v>
      </c>
    </row>
    <row r="130" spans="5:12">
      <c r="E130" t="s">
        <v>145</v>
      </c>
      <c r="F130">
        <v>126</v>
      </c>
      <c r="G130" s="1">
        <f t="shared" si="5"/>
        <v>2847.2234153290501</v>
      </c>
      <c r="H130" s="1">
        <f t="shared" si="6"/>
        <v>1527.5831050728921</v>
      </c>
      <c r="I130" s="1">
        <f t="shared" si="7"/>
        <v>1319.640310256158</v>
      </c>
      <c r="K130" s="1">
        <f t="shared" si="8"/>
        <v>464075.88002214441</v>
      </c>
      <c r="L130" s="1">
        <f t="shared" si="9"/>
        <v>137243.76028811181</v>
      </c>
    </row>
    <row r="131" spans="5:12">
      <c r="E131" t="s">
        <v>146</v>
      </c>
      <c r="F131">
        <v>127</v>
      </c>
      <c r="G131" s="1">
        <f t="shared" si="5"/>
        <v>2847.2234153290501</v>
      </c>
      <c r="H131" s="1">
        <f t="shared" si="6"/>
        <v>1523.2392890516321</v>
      </c>
      <c r="I131" s="1">
        <f t="shared" si="7"/>
        <v>1323.984126277418</v>
      </c>
      <c r="K131" s="1">
        <f t="shared" si="8"/>
        <v>462756.23971188825</v>
      </c>
      <c r="L131" s="1">
        <f t="shared" si="9"/>
        <v>138567.74441438922</v>
      </c>
    </row>
    <row r="132" spans="5:12">
      <c r="E132" t="s">
        <v>147</v>
      </c>
      <c r="F132">
        <v>128</v>
      </c>
      <c r="G132" s="1">
        <f t="shared" si="5"/>
        <v>2847.2234153290501</v>
      </c>
      <c r="H132" s="1">
        <f t="shared" si="6"/>
        <v>1518.8811746359688</v>
      </c>
      <c r="I132" s="1">
        <f t="shared" si="7"/>
        <v>1328.3422406930813</v>
      </c>
      <c r="K132" s="1">
        <f t="shared" si="8"/>
        <v>461432.25558561081</v>
      </c>
      <c r="L132" s="1">
        <f t="shared" si="9"/>
        <v>139896.0866550823</v>
      </c>
    </row>
    <row r="133" spans="5:12">
      <c r="E133" t="s">
        <v>148</v>
      </c>
      <c r="F133">
        <v>129</v>
      </c>
      <c r="G133" s="1">
        <f t="shared" ref="G133:G196" si="10">IF($B$9&lt;K133+(K133*($B$5/$B$7)),$B$9,K133+(K133*($B$5/$B$7)))</f>
        <v>2847.2234153290501</v>
      </c>
      <c r="H133" s="1">
        <f t="shared" ref="H133:H196" si="11">K133*$B$5/$B$7</f>
        <v>1514.5087147603542</v>
      </c>
      <c r="I133" s="1">
        <f t="shared" ref="I133:I196" si="12">G133-H133</f>
        <v>1332.7147005686959</v>
      </c>
      <c r="K133" s="1">
        <f t="shared" si="8"/>
        <v>460103.9133449177</v>
      </c>
      <c r="L133" s="1">
        <f t="shared" si="9"/>
        <v>141228.801355651</v>
      </c>
    </row>
    <row r="134" spans="5:12">
      <c r="E134" t="s">
        <v>149</v>
      </c>
      <c r="F134">
        <v>130</v>
      </c>
      <c r="G134" s="1">
        <f t="shared" si="10"/>
        <v>2847.2234153290501</v>
      </c>
      <c r="H134" s="1">
        <f t="shared" si="11"/>
        <v>1510.1218622043154</v>
      </c>
      <c r="I134" s="1">
        <f t="shared" si="12"/>
        <v>1337.1015531247347</v>
      </c>
      <c r="K134" s="1">
        <f t="shared" ref="K134:K197" si="13">K133-I133-J133</f>
        <v>458771.198644349</v>
      </c>
      <c r="L134" s="1">
        <f t="shared" si="9"/>
        <v>142565.90290877572</v>
      </c>
    </row>
    <row r="135" spans="5:12">
      <c r="E135" t="s">
        <v>150</v>
      </c>
      <c r="F135">
        <v>131</v>
      </c>
      <c r="G135" s="1">
        <f t="shared" si="10"/>
        <v>2847.2234153290501</v>
      </c>
      <c r="H135" s="1">
        <f t="shared" si="11"/>
        <v>1505.7205695919465</v>
      </c>
      <c r="I135" s="1">
        <f t="shared" si="12"/>
        <v>1341.5028457371036</v>
      </c>
      <c r="K135" s="1">
        <f t="shared" si="13"/>
        <v>457434.09709122428</v>
      </c>
      <c r="L135" s="1">
        <f t="shared" ref="L135:L198" si="14">L134+I135</f>
        <v>143907.40575451282</v>
      </c>
    </row>
    <row r="136" spans="5:12">
      <c r="E136" t="s">
        <v>49</v>
      </c>
      <c r="F136">
        <v>132</v>
      </c>
      <c r="G136" s="1">
        <f t="shared" si="10"/>
        <v>2847.2234153290501</v>
      </c>
      <c r="H136" s="1">
        <f t="shared" si="11"/>
        <v>1501.3047893913954</v>
      </c>
      <c r="I136" s="1">
        <f t="shared" si="12"/>
        <v>1345.9186259376547</v>
      </c>
      <c r="K136" s="1">
        <f t="shared" si="13"/>
        <v>456092.59424548718</v>
      </c>
      <c r="L136" s="1">
        <f t="shared" si="14"/>
        <v>145253.32438045047</v>
      </c>
    </row>
    <row r="137" spans="5:12">
      <c r="E137" t="s">
        <v>50</v>
      </c>
      <c r="F137">
        <v>133</v>
      </c>
      <c r="G137" s="1">
        <f t="shared" si="10"/>
        <v>2847.2234153290501</v>
      </c>
      <c r="H137" s="1">
        <f t="shared" si="11"/>
        <v>1496.8744739143506</v>
      </c>
      <c r="I137" s="1">
        <f t="shared" si="12"/>
        <v>1350.3489414146995</v>
      </c>
      <c r="K137" s="1">
        <f t="shared" si="13"/>
        <v>454746.67561954953</v>
      </c>
      <c r="L137" s="1">
        <f t="shared" si="14"/>
        <v>146603.67332186518</v>
      </c>
    </row>
    <row r="138" spans="5:12">
      <c r="E138" t="s">
        <v>51</v>
      </c>
      <c r="F138">
        <v>134</v>
      </c>
      <c r="G138" s="1">
        <f t="shared" si="10"/>
        <v>2847.2234153290501</v>
      </c>
      <c r="H138" s="1">
        <f t="shared" si="11"/>
        <v>1492.4295753155272</v>
      </c>
      <c r="I138" s="1">
        <f t="shared" si="12"/>
        <v>1354.7938400135229</v>
      </c>
      <c r="K138" s="1">
        <f t="shared" si="13"/>
        <v>453396.32667813485</v>
      </c>
      <c r="L138" s="1">
        <f t="shared" si="14"/>
        <v>147958.46716187871</v>
      </c>
    </row>
    <row r="139" spans="5:12">
      <c r="E139" t="s">
        <v>151</v>
      </c>
      <c r="F139">
        <v>135</v>
      </c>
      <c r="G139" s="1">
        <f t="shared" si="10"/>
        <v>2847.2234153290501</v>
      </c>
      <c r="H139" s="1">
        <f t="shared" si="11"/>
        <v>1487.9700455921495</v>
      </c>
      <c r="I139" s="1">
        <f t="shared" si="12"/>
        <v>1359.2533697369006</v>
      </c>
      <c r="K139" s="1">
        <f t="shared" si="13"/>
        <v>452041.53283812135</v>
      </c>
      <c r="L139" s="1">
        <f t="shared" si="14"/>
        <v>149317.7205316156</v>
      </c>
    </row>
    <row r="140" spans="5:12">
      <c r="E140" t="s">
        <v>152</v>
      </c>
      <c r="F140">
        <v>136</v>
      </c>
      <c r="G140" s="1">
        <f t="shared" si="10"/>
        <v>2847.2234153290501</v>
      </c>
      <c r="H140" s="1">
        <f t="shared" si="11"/>
        <v>1483.495836583432</v>
      </c>
      <c r="I140" s="1">
        <f t="shared" si="12"/>
        <v>1363.7275787456181</v>
      </c>
      <c r="K140" s="1">
        <f t="shared" si="13"/>
        <v>450682.27946838445</v>
      </c>
      <c r="L140" s="1">
        <f t="shared" si="14"/>
        <v>150681.44811036123</v>
      </c>
    </row>
    <row r="141" spans="5:12">
      <c r="E141" t="s">
        <v>153</v>
      </c>
      <c r="F141">
        <v>137</v>
      </c>
      <c r="G141" s="1">
        <f t="shared" si="10"/>
        <v>2847.2234153290501</v>
      </c>
      <c r="H141" s="1">
        <f t="shared" si="11"/>
        <v>1479.0068999700613</v>
      </c>
      <c r="I141" s="1">
        <f t="shared" si="12"/>
        <v>1368.2165153589888</v>
      </c>
      <c r="K141" s="1">
        <f t="shared" si="13"/>
        <v>449318.55188963882</v>
      </c>
      <c r="L141" s="1">
        <f t="shared" si="14"/>
        <v>152049.66462572024</v>
      </c>
    </row>
    <row r="142" spans="5:12">
      <c r="E142" t="s">
        <v>154</v>
      </c>
      <c r="F142">
        <v>138</v>
      </c>
      <c r="G142" s="1">
        <f t="shared" si="10"/>
        <v>2847.2234153290501</v>
      </c>
      <c r="H142" s="1">
        <f t="shared" si="11"/>
        <v>1474.5031872736711</v>
      </c>
      <c r="I142" s="1">
        <f t="shared" si="12"/>
        <v>1372.720228055379</v>
      </c>
      <c r="K142" s="1">
        <f t="shared" si="13"/>
        <v>447950.33537427982</v>
      </c>
      <c r="L142" s="1">
        <f t="shared" si="14"/>
        <v>153422.38485377561</v>
      </c>
    </row>
    <row r="143" spans="5:12">
      <c r="E143" t="s">
        <v>155</v>
      </c>
      <c r="F143">
        <v>139</v>
      </c>
      <c r="G143" s="1">
        <f t="shared" si="10"/>
        <v>2847.2234153290501</v>
      </c>
      <c r="H143" s="1">
        <f t="shared" si="11"/>
        <v>1469.9846498563222</v>
      </c>
      <c r="I143" s="1">
        <f t="shared" si="12"/>
        <v>1377.2387654727279</v>
      </c>
      <c r="K143" s="1">
        <f t="shared" si="13"/>
        <v>446577.61514622445</v>
      </c>
      <c r="L143" s="1">
        <f t="shared" si="14"/>
        <v>154799.62361924833</v>
      </c>
    </row>
    <row r="144" spans="5:12">
      <c r="E144" t="s">
        <v>156</v>
      </c>
      <c r="F144">
        <v>140</v>
      </c>
      <c r="G144" s="1">
        <f t="shared" si="10"/>
        <v>2847.2234153290501</v>
      </c>
      <c r="H144" s="1">
        <f t="shared" si="11"/>
        <v>1465.4512389199745</v>
      </c>
      <c r="I144" s="1">
        <f t="shared" si="12"/>
        <v>1381.7721764090757</v>
      </c>
      <c r="K144" s="1">
        <f t="shared" si="13"/>
        <v>445200.37638075172</v>
      </c>
      <c r="L144" s="1">
        <f t="shared" si="14"/>
        <v>156181.39579565742</v>
      </c>
    </row>
    <row r="145" spans="5:12">
      <c r="E145" t="s">
        <v>157</v>
      </c>
      <c r="F145">
        <v>141</v>
      </c>
      <c r="G145" s="1">
        <f t="shared" si="10"/>
        <v>2847.2234153290501</v>
      </c>
      <c r="H145" s="1">
        <f t="shared" si="11"/>
        <v>1460.9029055059611</v>
      </c>
      <c r="I145" s="1">
        <f t="shared" si="12"/>
        <v>1386.320509823089</v>
      </c>
      <c r="K145" s="1">
        <f t="shared" si="13"/>
        <v>443818.60420434264</v>
      </c>
      <c r="L145" s="1">
        <f t="shared" si="14"/>
        <v>157567.71630548051</v>
      </c>
    </row>
    <row r="146" spans="5:12">
      <c r="E146" t="s">
        <v>158</v>
      </c>
      <c r="F146">
        <v>142</v>
      </c>
      <c r="G146" s="1">
        <f t="shared" si="10"/>
        <v>2847.2234153290501</v>
      </c>
      <c r="H146" s="1">
        <f t="shared" si="11"/>
        <v>1456.33960049446</v>
      </c>
      <c r="I146" s="1">
        <f t="shared" si="12"/>
        <v>1390.8838148345901</v>
      </c>
      <c r="K146" s="1">
        <f t="shared" si="13"/>
        <v>442432.28369451954</v>
      </c>
      <c r="L146" s="1">
        <f t="shared" si="14"/>
        <v>158958.6001203151</v>
      </c>
    </row>
    <row r="147" spans="5:12">
      <c r="E147" t="s">
        <v>159</v>
      </c>
      <c r="F147">
        <v>143</v>
      </c>
      <c r="G147" s="1">
        <f t="shared" si="10"/>
        <v>2847.2234153290501</v>
      </c>
      <c r="H147" s="1">
        <f t="shared" si="11"/>
        <v>1451.7612746039631</v>
      </c>
      <c r="I147" s="1">
        <f t="shared" si="12"/>
        <v>1395.462140725087</v>
      </c>
      <c r="K147" s="1">
        <f t="shared" si="13"/>
        <v>441041.39987968496</v>
      </c>
      <c r="L147" s="1">
        <f t="shared" si="14"/>
        <v>160354.06226104018</v>
      </c>
    </row>
    <row r="148" spans="5:12">
      <c r="E148" t="s">
        <v>160</v>
      </c>
      <c r="F148">
        <v>144</v>
      </c>
      <c r="G148" s="1">
        <f t="shared" si="10"/>
        <v>2847.2234153290501</v>
      </c>
      <c r="H148" s="1">
        <f t="shared" si="11"/>
        <v>1447.1678783907428</v>
      </c>
      <c r="I148" s="1">
        <f t="shared" si="12"/>
        <v>1400.0555369383073</v>
      </c>
      <c r="K148" s="1">
        <f t="shared" si="13"/>
        <v>439645.93773895985</v>
      </c>
      <c r="L148" s="1">
        <f t="shared" si="14"/>
        <v>161754.11779797848</v>
      </c>
    </row>
    <row r="149" spans="5:12">
      <c r="E149" t="s">
        <v>161</v>
      </c>
      <c r="F149">
        <v>145</v>
      </c>
      <c r="G149" s="1">
        <f t="shared" si="10"/>
        <v>2847.2234153290501</v>
      </c>
      <c r="H149" s="1">
        <f t="shared" si="11"/>
        <v>1442.5593622483209</v>
      </c>
      <c r="I149" s="1">
        <f t="shared" si="12"/>
        <v>1404.6640530807292</v>
      </c>
      <c r="K149" s="1">
        <f t="shared" si="13"/>
        <v>438245.88220202154</v>
      </c>
      <c r="L149" s="1">
        <f t="shared" si="14"/>
        <v>163158.7818510592</v>
      </c>
    </row>
    <row r="150" spans="5:12">
      <c r="E150" t="s">
        <v>162</v>
      </c>
      <c r="F150">
        <v>146</v>
      </c>
      <c r="G150" s="1">
        <f t="shared" si="10"/>
        <v>2847.2234153290501</v>
      </c>
      <c r="H150" s="1">
        <f t="shared" si="11"/>
        <v>1437.93567640693</v>
      </c>
      <c r="I150" s="1">
        <f t="shared" si="12"/>
        <v>1409.2877389221201</v>
      </c>
      <c r="K150" s="1">
        <f t="shared" si="13"/>
        <v>436841.21814894082</v>
      </c>
      <c r="L150" s="1">
        <f t="shared" si="14"/>
        <v>164568.06958998131</v>
      </c>
    </row>
    <row r="151" spans="5:12">
      <c r="E151" t="s">
        <v>163</v>
      </c>
      <c r="F151">
        <v>147</v>
      </c>
      <c r="G151" s="1">
        <f t="shared" si="10"/>
        <v>2847.2234153290501</v>
      </c>
      <c r="H151" s="1">
        <f t="shared" si="11"/>
        <v>1433.2967709329785</v>
      </c>
      <c r="I151" s="1">
        <f t="shared" si="12"/>
        <v>1413.9266443960717</v>
      </c>
      <c r="K151" s="1">
        <f t="shared" si="13"/>
        <v>435431.93041001871</v>
      </c>
      <c r="L151" s="1">
        <f t="shared" si="14"/>
        <v>165981.99623437738</v>
      </c>
    </row>
    <row r="152" spans="5:12">
      <c r="E152" t="s">
        <v>164</v>
      </c>
      <c r="F152">
        <v>148</v>
      </c>
      <c r="G152" s="1">
        <f t="shared" si="10"/>
        <v>2847.2234153290501</v>
      </c>
      <c r="H152" s="1">
        <f t="shared" si="11"/>
        <v>1428.642595728508</v>
      </c>
      <c r="I152" s="1">
        <f t="shared" si="12"/>
        <v>1418.5808196005421</v>
      </c>
      <c r="K152" s="1">
        <f t="shared" si="13"/>
        <v>434018.00376562262</v>
      </c>
      <c r="L152" s="1">
        <f t="shared" si="14"/>
        <v>167400.57705397793</v>
      </c>
    </row>
    <row r="153" spans="5:12">
      <c r="E153" t="s">
        <v>165</v>
      </c>
      <c r="F153">
        <v>149</v>
      </c>
      <c r="G153" s="1">
        <f t="shared" si="10"/>
        <v>2847.2234153290501</v>
      </c>
      <c r="H153" s="1">
        <f t="shared" si="11"/>
        <v>1423.973100530656</v>
      </c>
      <c r="I153" s="1">
        <f t="shared" si="12"/>
        <v>1423.2503147983941</v>
      </c>
      <c r="K153" s="1">
        <f t="shared" si="13"/>
        <v>432599.42294602207</v>
      </c>
      <c r="L153" s="1">
        <f t="shared" si="14"/>
        <v>168823.82736877631</v>
      </c>
    </row>
    <row r="154" spans="5:12">
      <c r="E154" t="s">
        <v>166</v>
      </c>
      <c r="F154">
        <v>150</v>
      </c>
      <c r="G154" s="1">
        <f t="shared" si="10"/>
        <v>2847.2234153290501</v>
      </c>
      <c r="H154" s="1">
        <f t="shared" si="11"/>
        <v>1419.2882349111114</v>
      </c>
      <c r="I154" s="1">
        <f t="shared" si="12"/>
        <v>1427.9351804179387</v>
      </c>
      <c r="K154" s="1">
        <f t="shared" si="13"/>
        <v>431176.17263122369</v>
      </c>
      <c r="L154" s="1">
        <f t="shared" si="14"/>
        <v>170251.76254919425</v>
      </c>
    </row>
    <row r="155" spans="5:12">
      <c r="E155" t="s">
        <v>167</v>
      </c>
      <c r="F155">
        <v>151</v>
      </c>
      <c r="G155" s="1">
        <f t="shared" si="10"/>
        <v>2847.2234153290501</v>
      </c>
      <c r="H155" s="1">
        <f t="shared" si="11"/>
        <v>1414.5879482755688</v>
      </c>
      <c r="I155" s="1">
        <f t="shared" si="12"/>
        <v>1432.6354670534813</v>
      </c>
      <c r="K155" s="1">
        <f t="shared" si="13"/>
        <v>429748.23745080573</v>
      </c>
      <c r="L155" s="1">
        <f t="shared" si="14"/>
        <v>171684.39801624772</v>
      </c>
    </row>
    <row r="156" spans="5:12">
      <c r="E156" t="s">
        <v>168</v>
      </c>
      <c r="F156">
        <v>152</v>
      </c>
      <c r="G156" s="1">
        <f t="shared" si="10"/>
        <v>2847.2234153290501</v>
      </c>
      <c r="H156" s="1">
        <f t="shared" si="11"/>
        <v>1409.8721898631845</v>
      </c>
      <c r="I156" s="1">
        <f t="shared" si="12"/>
        <v>1437.3512254658656</v>
      </c>
      <c r="K156" s="1">
        <f t="shared" si="13"/>
        <v>428315.60198375222</v>
      </c>
      <c r="L156" s="1">
        <f t="shared" si="14"/>
        <v>173121.74924171358</v>
      </c>
    </row>
    <row r="157" spans="5:12">
      <c r="E157" t="s">
        <v>169</v>
      </c>
      <c r="F157">
        <v>153</v>
      </c>
      <c r="G157" s="1">
        <f t="shared" si="10"/>
        <v>2847.2234153290501</v>
      </c>
      <c r="H157" s="1">
        <f t="shared" si="11"/>
        <v>1405.1409087460258</v>
      </c>
      <c r="I157" s="1">
        <f t="shared" si="12"/>
        <v>1442.0825065830243</v>
      </c>
      <c r="K157" s="1">
        <f t="shared" si="13"/>
        <v>426878.25075828633</v>
      </c>
      <c r="L157" s="1">
        <f t="shared" si="14"/>
        <v>174563.83174829659</v>
      </c>
    </row>
    <row r="158" spans="5:12">
      <c r="E158" t="s">
        <v>170</v>
      </c>
      <c r="F158">
        <v>154</v>
      </c>
      <c r="G158" s="1">
        <f t="shared" si="10"/>
        <v>2847.2234153290501</v>
      </c>
      <c r="H158" s="1">
        <f t="shared" si="11"/>
        <v>1400.3940538285235</v>
      </c>
      <c r="I158" s="1">
        <f t="shared" si="12"/>
        <v>1446.8293615005266</v>
      </c>
      <c r="K158" s="1">
        <f t="shared" si="13"/>
        <v>425436.16825170332</v>
      </c>
      <c r="L158" s="1">
        <f t="shared" si="14"/>
        <v>176010.66110979713</v>
      </c>
    </row>
    <row r="159" spans="5:12">
      <c r="E159" t="s">
        <v>171</v>
      </c>
      <c r="F159">
        <v>155</v>
      </c>
      <c r="G159" s="1">
        <f t="shared" si="10"/>
        <v>2847.2234153290501</v>
      </c>
      <c r="H159" s="1">
        <f t="shared" si="11"/>
        <v>1395.6315738469175</v>
      </c>
      <c r="I159" s="1">
        <f t="shared" si="12"/>
        <v>1451.5918414821326</v>
      </c>
      <c r="K159" s="1">
        <f t="shared" si="13"/>
        <v>423989.33889020281</v>
      </c>
      <c r="L159" s="1">
        <f t="shared" si="14"/>
        <v>177462.25295127925</v>
      </c>
    </row>
    <row r="160" spans="5:12">
      <c r="E160" t="s">
        <v>172</v>
      </c>
      <c r="F160">
        <v>156</v>
      </c>
      <c r="G160" s="1">
        <f t="shared" si="10"/>
        <v>2847.2234153290501</v>
      </c>
      <c r="H160" s="1">
        <f t="shared" si="11"/>
        <v>1390.8534173687055</v>
      </c>
      <c r="I160" s="1">
        <f t="shared" si="12"/>
        <v>1456.3699979603446</v>
      </c>
      <c r="K160" s="1">
        <f t="shared" si="13"/>
        <v>422537.74704872066</v>
      </c>
      <c r="L160" s="1">
        <f t="shared" si="14"/>
        <v>178918.62294923959</v>
      </c>
    </row>
    <row r="161" spans="5:12">
      <c r="E161" t="s">
        <v>173</v>
      </c>
      <c r="F161">
        <v>157</v>
      </c>
      <c r="G161" s="1">
        <f t="shared" si="10"/>
        <v>2847.2234153290501</v>
      </c>
      <c r="H161" s="1">
        <f t="shared" si="11"/>
        <v>1386.0595327920862</v>
      </c>
      <c r="I161" s="1">
        <f t="shared" si="12"/>
        <v>1461.1638825369639</v>
      </c>
      <c r="K161" s="1">
        <f t="shared" si="13"/>
        <v>421081.37705076032</v>
      </c>
      <c r="L161" s="1">
        <f t="shared" si="14"/>
        <v>180379.78683177655</v>
      </c>
    </row>
    <row r="162" spans="5:12">
      <c r="E162" t="s">
        <v>174</v>
      </c>
      <c r="F162">
        <v>158</v>
      </c>
      <c r="G162" s="1">
        <f t="shared" si="10"/>
        <v>2847.2234153290501</v>
      </c>
      <c r="H162" s="1">
        <f t="shared" si="11"/>
        <v>1381.2498683454016</v>
      </c>
      <c r="I162" s="1">
        <f t="shared" si="12"/>
        <v>1465.9735469836485</v>
      </c>
      <c r="K162" s="1">
        <f t="shared" si="13"/>
        <v>419620.21316822333</v>
      </c>
      <c r="L162" s="1">
        <f t="shared" si="14"/>
        <v>181845.7603787602</v>
      </c>
    </row>
    <row r="163" spans="5:12">
      <c r="E163" t="s">
        <v>175</v>
      </c>
      <c r="F163">
        <v>159</v>
      </c>
      <c r="G163" s="1">
        <f t="shared" si="10"/>
        <v>2847.2234153290501</v>
      </c>
      <c r="H163" s="1">
        <f t="shared" si="11"/>
        <v>1376.4243720865807</v>
      </c>
      <c r="I163" s="1">
        <f t="shared" si="12"/>
        <v>1470.7990432424695</v>
      </c>
      <c r="K163" s="1">
        <f t="shared" si="13"/>
        <v>418154.23962123966</v>
      </c>
      <c r="L163" s="1">
        <f t="shared" si="14"/>
        <v>183316.55942200267</v>
      </c>
    </row>
    <row r="164" spans="5:12">
      <c r="E164" t="s">
        <v>176</v>
      </c>
      <c r="F164">
        <v>160</v>
      </c>
      <c r="G164" s="1">
        <f t="shared" si="10"/>
        <v>2847.2234153290501</v>
      </c>
      <c r="H164" s="1">
        <f t="shared" si="11"/>
        <v>1371.5829919025739</v>
      </c>
      <c r="I164" s="1">
        <f t="shared" si="12"/>
        <v>1475.6404234264762</v>
      </c>
      <c r="K164" s="1">
        <f t="shared" si="13"/>
        <v>416683.44057799719</v>
      </c>
      <c r="L164" s="1">
        <f t="shared" si="14"/>
        <v>184792.19984542913</v>
      </c>
    </row>
    <row r="165" spans="5:12">
      <c r="E165" t="s">
        <v>177</v>
      </c>
      <c r="F165">
        <v>161</v>
      </c>
      <c r="G165" s="1">
        <f t="shared" si="10"/>
        <v>2847.2234153290501</v>
      </c>
      <c r="H165" s="1">
        <f t="shared" si="11"/>
        <v>1366.7256755087953</v>
      </c>
      <c r="I165" s="1">
        <f t="shared" si="12"/>
        <v>1480.4977398202548</v>
      </c>
      <c r="K165" s="1">
        <f t="shared" si="13"/>
        <v>415207.80015457072</v>
      </c>
      <c r="L165" s="1">
        <f t="shared" si="14"/>
        <v>186272.69758524938</v>
      </c>
    </row>
    <row r="166" spans="5:12">
      <c r="E166" t="s">
        <v>178</v>
      </c>
      <c r="F166">
        <v>162</v>
      </c>
      <c r="G166" s="1">
        <f t="shared" si="10"/>
        <v>2847.2234153290501</v>
      </c>
      <c r="H166" s="1">
        <f t="shared" si="11"/>
        <v>1361.8523704485535</v>
      </c>
      <c r="I166" s="1">
        <f t="shared" si="12"/>
        <v>1485.3710448804966</v>
      </c>
      <c r="K166" s="1">
        <f t="shared" si="13"/>
        <v>413727.30241475045</v>
      </c>
      <c r="L166" s="1">
        <f t="shared" si="14"/>
        <v>187758.06863012988</v>
      </c>
    </row>
    <row r="167" spans="5:12">
      <c r="E167" t="s">
        <v>179</v>
      </c>
      <c r="F167">
        <v>163</v>
      </c>
      <c r="G167" s="1">
        <f t="shared" si="10"/>
        <v>2847.2234153290501</v>
      </c>
      <c r="H167" s="1">
        <f t="shared" si="11"/>
        <v>1356.9630240924887</v>
      </c>
      <c r="I167" s="1">
        <f t="shared" si="12"/>
        <v>1490.2603912365614</v>
      </c>
      <c r="K167" s="1">
        <f t="shared" si="13"/>
        <v>412241.93136986997</v>
      </c>
      <c r="L167" s="1">
        <f t="shared" si="14"/>
        <v>189248.32902136646</v>
      </c>
    </row>
    <row r="168" spans="5:12">
      <c r="E168" t="s">
        <v>180</v>
      </c>
      <c r="F168">
        <v>164</v>
      </c>
      <c r="G168" s="1">
        <f t="shared" si="10"/>
        <v>2847.2234153290501</v>
      </c>
      <c r="H168" s="1">
        <f t="shared" si="11"/>
        <v>1352.0575836380015</v>
      </c>
      <c r="I168" s="1">
        <f t="shared" si="12"/>
        <v>1495.1658316910487</v>
      </c>
      <c r="K168" s="1">
        <f t="shared" si="13"/>
        <v>410751.6709786334</v>
      </c>
      <c r="L168" s="1">
        <f t="shared" si="14"/>
        <v>190743.49485305752</v>
      </c>
    </row>
    <row r="169" spans="5:12">
      <c r="E169" t="s">
        <v>181</v>
      </c>
      <c r="F169">
        <v>165</v>
      </c>
      <c r="G169" s="1">
        <f t="shared" si="10"/>
        <v>2847.2234153290501</v>
      </c>
      <c r="H169" s="1">
        <f t="shared" si="11"/>
        <v>1347.1359961086853</v>
      </c>
      <c r="I169" s="1">
        <f t="shared" si="12"/>
        <v>1500.0874192203648</v>
      </c>
      <c r="K169" s="1">
        <f t="shared" si="13"/>
        <v>409256.50514694233</v>
      </c>
      <c r="L169" s="1">
        <f t="shared" si="14"/>
        <v>192243.58227227788</v>
      </c>
    </row>
    <row r="170" spans="5:12">
      <c r="E170" t="s">
        <v>182</v>
      </c>
      <c r="F170">
        <v>166</v>
      </c>
      <c r="G170" s="1">
        <f t="shared" si="10"/>
        <v>2847.2234153290501</v>
      </c>
      <c r="H170" s="1">
        <f t="shared" si="11"/>
        <v>1342.1982083537516</v>
      </c>
      <c r="I170" s="1">
        <f t="shared" si="12"/>
        <v>1505.0252069752985</v>
      </c>
      <c r="K170" s="1">
        <f t="shared" si="13"/>
        <v>407756.41772772197</v>
      </c>
      <c r="L170" s="1">
        <f t="shared" si="14"/>
        <v>193748.60747925317</v>
      </c>
    </row>
    <row r="171" spans="5:12">
      <c r="E171" t="s">
        <v>183</v>
      </c>
      <c r="F171">
        <v>167</v>
      </c>
      <c r="G171" s="1">
        <f t="shared" si="10"/>
        <v>2847.2234153290501</v>
      </c>
      <c r="H171" s="1">
        <f t="shared" si="11"/>
        <v>1337.2441670474579</v>
      </c>
      <c r="I171" s="1">
        <f t="shared" si="12"/>
        <v>1509.9792482815922</v>
      </c>
      <c r="K171" s="1">
        <f t="shared" si="13"/>
        <v>406251.39252074668</v>
      </c>
      <c r="L171" s="1">
        <f t="shared" si="14"/>
        <v>195258.58672753477</v>
      </c>
    </row>
    <row r="172" spans="5:12">
      <c r="E172" t="s">
        <v>184</v>
      </c>
      <c r="F172">
        <v>168</v>
      </c>
      <c r="G172" s="1">
        <f t="shared" si="10"/>
        <v>2847.2234153290501</v>
      </c>
      <c r="H172" s="1">
        <f t="shared" si="11"/>
        <v>1332.273818688531</v>
      </c>
      <c r="I172" s="1">
        <f t="shared" si="12"/>
        <v>1514.9495966405191</v>
      </c>
      <c r="K172" s="1">
        <f t="shared" si="13"/>
        <v>404741.41327246511</v>
      </c>
      <c r="L172" s="1">
        <f t="shared" si="14"/>
        <v>196773.53632417528</v>
      </c>
    </row>
    <row r="173" spans="5:12">
      <c r="E173" t="s">
        <v>185</v>
      </c>
      <c r="F173">
        <v>169</v>
      </c>
      <c r="G173" s="1">
        <f t="shared" si="10"/>
        <v>2847.2234153290501</v>
      </c>
      <c r="H173" s="1">
        <f t="shared" si="11"/>
        <v>1327.2871095995893</v>
      </c>
      <c r="I173" s="1">
        <f t="shared" si="12"/>
        <v>1519.9363057294609</v>
      </c>
      <c r="K173" s="1">
        <f t="shared" si="13"/>
        <v>403226.46367582458</v>
      </c>
      <c r="L173" s="1">
        <f t="shared" si="14"/>
        <v>198293.47262990475</v>
      </c>
    </row>
    <row r="174" spans="5:12">
      <c r="E174" t="s">
        <v>186</v>
      </c>
      <c r="F174">
        <v>170</v>
      </c>
      <c r="G174" s="1">
        <f t="shared" si="10"/>
        <v>2847.2234153290501</v>
      </c>
      <c r="H174" s="1">
        <f t="shared" si="11"/>
        <v>1322.2839859265632</v>
      </c>
      <c r="I174" s="1">
        <f t="shared" si="12"/>
        <v>1524.9394294024869</v>
      </c>
      <c r="K174" s="1">
        <f t="shared" si="13"/>
        <v>401706.52737009514</v>
      </c>
      <c r="L174" s="1">
        <f t="shared" si="14"/>
        <v>199818.41205930724</v>
      </c>
    </row>
    <row r="175" spans="5:12">
      <c r="E175" t="s">
        <v>187</v>
      </c>
      <c r="F175">
        <v>171</v>
      </c>
      <c r="G175" s="1">
        <f t="shared" si="10"/>
        <v>2847.2234153290501</v>
      </c>
      <c r="H175" s="1">
        <f t="shared" si="11"/>
        <v>1317.2643936381135</v>
      </c>
      <c r="I175" s="1">
        <f t="shared" si="12"/>
        <v>1529.9590216909367</v>
      </c>
      <c r="K175" s="1">
        <f t="shared" si="13"/>
        <v>400181.58794069267</v>
      </c>
      <c r="L175" s="1">
        <f t="shared" si="14"/>
        <v>201348.37108099819</v>
      </c>
    </row>
    <row r="176" spans="5:12">
      <c r="E176" t="s">
        <v>188</v>
      </c>
      <c r="F176">
        <v>172</v>
      </c>
      <c r="G176" s="1">
        <f t="shared" si="10"/>
        <v>2847.2234153290501</v>
      </c>
      <c r="H176" s="1">
        <f t="shared" si="11"/>
        <v>1312.2282785250475</v>
      </c>
      <c r="I176" s="1">
        <f t="shared" si="12"/>
        <v>1534.9951368040026</v>
      </c>
      <c r="K176" s="1">
        <f t="shared" si="13"/>
        <v>398651.62891900173</v>
      </c>
      <c r="L176" s="1">
        <f t="shared" si="14"/>
        <v>202883.36621780219</v>
      </c>
    </row>
    <row r="177" spans="5:12">
      <c r="E177" t="s">
        <v>189</v>
      </c>
      <c r="F177">
        <v>173</v>
      </c>
      <c r="G177" s="1">
        <f t="shared" si="10"/>
        <v>2847.2234153290501</v>
      </c>
      <c r="H177" s="1">
        <f t="shared" si="11"/>
        <v>1307.1755861997342</v>
      </c>
      <c r="I177" s="1">
        <f t="shared" si="12"/>
        <v>1540.0478291293159</v>
      </c>
      <c r="K177" s="1">
        <f t="shared" si="13"/>
        <v>397116.63378219772</v>
      </c>
      <c r="L177" s="1">
        <f t="shared" si="14"/>
        <v>204423.41404693152</v>
      </c>
    </row>
    <row r="178" spans="5:12">
      <c r="E178" t="s">
        <v>190</v>
      </c>
      <c r="F178">
        <v>174</v>
      </c>
      <c r="G178" s="1">
        <f t="shared" si="10"/>
        <v>2847.2234153290501</v>
      </c>
      <c r="H178" s="1">
        <f t="shared" si="11"/>
        <v>1302.1062620955167</v>
      </c>
      <c r="I178" s="1">
        <f t="shared" si="12"/>
        <v>1545.1171532335334</v>
      </c>
      <c r="K178" s="1">
        <f t="shared" si="13"/>
        <v>395576.5859530684</v>
      </c>
      <c r="L178" s="1">
        <f t="shared" si="14"/>
        <v>205968.53120016505</v>
      </c>
    </row>
    <row r="179" spans="5:12">
      <c r="E179" t="s">
        <v>191</v>
      </c>
      <c r="F179">
        <v>175</v>
      </c>
      <c r="G179" s="1">
        <f t="shared" si="10"/>
        <v>2847.2234153290501</v>
      </c>
      <c r="H179" s="1">
        <f t="shared" si="11"/>
        <v>1297.020251466123</v>
      </c>
      <c r="I179" s="1">
        <f t="shared" si="12"/>
        <v>1550.2031638629271</v>
      </c>
      <c r="K179" s="1">
        <f t="shared" si="13"/>
        <v>394031.46879983484</v>
      </c>
      <c r="L179" s="1">
        <f t="shared" si="14"/>
        <v>207518.73436402797</v>
      </c>
    </row>
    <row r="180" spans="5:12">
      <c r="E180" t="s">
        <v>192</v>
      </c>
      <c r="F180">
        <v>176</v>
      </c>
      <c r="G180" s="1">
        <f t="shared" si="10"/>
        <v>2847.2234153290501</v>
      </c>
      <c r="H180" s="1">
        <f t="shared" si="11"/>
        <v>1291.9174993850743</v>
      </c>
      <c r="I180" s="1">
        <f t="shared" si="12"/>
        <v>1555.3059159439758</v>
      </c>
      <c r="K180" s="1">
        <f t="shared" si="13"/>
        <v>392481.26563597191</v>
      </c>
      <c r="L180" s="1">
        <f t="shared" si="14"/>
        <v>209074.04027997196</v>
      </c>
    </row>
    <row r="181" spans="5:12">
      <c r="E181" t="s">
        <v>193</v>
      </c>
      <c r="F181">
        <v>177</v>
      </c>
      <c r="G181" s="1">
        <f t="shared" si="10"/>
        <v>2847.2234153290501</v>
      </c>
      <c r="H181" s="1">
        <f t="shared" si="11"/>
        <v>1286.7979507450921</v>
      </c>
      <c r="I181" s="1">
        <f t="shared" si="12"/>
        <v>1560.425464583958</v>
      </c>
      <c r="K181" s="1">
        <f t="shared" si="13"/>
        <v>390925.95972002792</v>
      </c>
      <c r="L181" s="1">
        <f t="shared" si="14"/>
        <v>210634.46574455593</v>
      </c>
    </row>
    <row r="182" spans="5:12">
      <c r="E182" t="s">
        <v>194</v>
      </c>
      <c r="F182">
        <v>178</v>
      </c>
      <c r="G182" s="1">
        <f t="shared" si="10"/>
        <v>2847.2234153290501</v>
      </c>
      <c r="H182" s="1">
        <f t="shared" si="11"/>
        <v>1281.661550257503</v>
      </c>
      <c r="I182" s="1">
        <f t="shared" si="12"/>
        <v>1565.5618650715471</v>
      </c>
      <c r="K182" s="1">
        <f t="shared" si="13"/>
        <v>389365.53425544396</v>
      </c>
      <c r="L182" s="1">
        <f t="shared" si="14"/>
        <v>212200.02760962746</v>
      </c>
    </row>
    <row r="183" spans="5:12">
      <c r="E183" t="s">
        <v>195</v>
      </c>
      <c r="F183">
        <v>179</v>
      </c>
      <c r="G183" s="1">
        <f t="shared" si="10"/>
        <v>2847.2234153290501</v>
      </c>
      <c r="H183" s="1">
        <f t="shared" si="11"/>
        <v>1276.5082424516424</v>
      </c>
      <c r="I183" s="1">
        <f t="shared" si="12"/>
        <v>1570.7151728774077</v>
      </c>
      <c r="K183" s="1">
        <f t="shared" si="13"/>
        <v>387799.97239037242</v>
      </c>
      <c r="L183" s="1">
        <f t="shared" si="14"/>
        <v>213770.74278250488</v>
      </c>
    </row>
    <row r="184" spans="5:12">
      <c r="E184" t="s">
        <v>196</v>
      </c>
      <c r="F184">
        <v>180</v>
      </c>
      <c r="G184" s="1">
        <f t="shared" si="10"/>
        <v>2847.2234153290501</v>
      </c>
      <c r="H184" s="1">
        <f t="shared" si="11"/>
        <v>1271.3379716742545</v>
      </c>
      <c r="I184" s="1">
        <f t="shared" si="12"/>
        <v>1575.8854436547956</v>
      </c>
      <c r="K184" s="1">
        <f t="shared" si="13"/>
        <v>386229.257217495</v>
      </c>
      <c r="L184" s="1">
        <f t="shared" si="14"/>
        <v>215346.62822615966</v>
      </c>
    </row>
    <row r="185" spans="5:12">
      <c r="E185" t="s">
        <v>197</v>
      </c>
      <c r="F185">
        <v>181</v>
      </c>
      <c r="G185" s="1">
        <f t="shared" si="10"/>
        <v>2847.2234153290501</v>
      </c>
      <c r="H185" s="1">
        <f t="shared" si="11"/>
        <v>1266.1506820888908</v>
      </c>
      <c r="I185" s="1">
        <f t="shared" si="12"/>
        <v>1581.0727332401593</v>
      </c>
      <c r="K185" s="1">
        <f t="shared" si="13"/>
        <v>384653.37177384022</v>
      </c>
      <c r="L185" s="1">
        <f t="shared" si="14"/>
        <v>216927.70095939984</v>
      </c>
    </row>
    <row r="186" spans="5:12">
      <c r="E186" t="s">
        <v>198</v>
      </c>
      <c r="F186">
        <v>182</v>
      </c>
      <c r="G186" s="1">
        <f t="shared" si="10"/>
        <v>2847.2234153290501</v>
      </c>
      <c r="H186" s="1">
        <f t="shared" si="11"/>
        <v>1260.9463176753086</v>
      </c>
      <c r="I186" s="1">
        <f t="shared" si="12"/>
        <v>1586.2770976537415</v>
      </c>
      <c r="K186" s="1">
        <f t="shared" si="13"/>
        <v>383072.29904060008</v>
      </c>
      <c r="L186" s="1">
        <f t="shared" si="14"/>
        <v>218513.97805705358</v>
      </c>
    </row>
    <row r="187" spans="5:12">
      <c r="E187" t="s">
        <v>199</v>
      </c>
      <c r="F187">
        <v>183</v>
      </c>
      <c r="G187" s="1">
        <f t="shared" si="10"/>
        <v>2847.2234153290501</v>
      </c>
      <c r="H187" s="1">
        <f t="shared" si="11"/>
        <v>1255.7248222288652</v>
      </c>
      <c r="I187" s="1">
        <f t="shared" si="12"/>
        <v>1591.498593100185</v>
      </c>
      <c r="K187" s="1">
        <f t="shared" si="13"/>
        <v>381486.02194294636</v>
      </c>
      <c r="L187" s="1">
        <f t="shared" si="14"/>
        <v>220105.47665015375</v>
      </c>
    </row>
    <row r="188" spans="5:12">
      <c r="E188" t="s">
        <v>200</v>
      </c>
      <c r="F188">
        <v>184</v>
      </c>
      <c r="G188" s="1">
        <f t="shared" si="10"/>
        <v>2847.2234153290501</v>
      </c>
      <c r="H188" s="1">
        <f t="shared" si="11"/>
        <v>1250.4861393599103</v>
      </c>
      <c r="I188" s="1">
        <f t="shared" si="12"/>
        <v>1596.7372759691398</v>
      </c>
      <c r="K188" s="1">
        <f t="shared" si="13"/>
        <v>379894.52334984619</v>
      </c>
      <c r="L188" s="1">
        <f t="shared" si="14"/>
        <v>221702.2139261229</v>
      </c>
    </row>
    <row r="189" spans="5:12">
      <c r="E189" t="s">
        <v>201</v>
      </c>
      <c r="F189">
        <v>185</v>
      </c>
      <c r="G189" s="1">
        <f t="shared" si="10"/>
        <v>2847.2234153290501</v>
      </c>
      <c r="H189" s="1">
        <f t="shared" si="11"/>
        <v>1245.2302124931787</v>
      </c>
      <c r="I189" s="1">
        <f t="shared" si="12"/>
        <v>1601.9932028358714</v>
      </c>
      <c r="K189" s="1">
        <f t="shared" si="13"/>
        <v>378297.78607387707</v>
      </c>
      <c r="L189" s="1">
        <f t="shared" si="14"/>
        <v>223304.20712895878</v>
      </c>
    </row>
    <row r="190" spans="5:12">
      <c r="E190" t="s">
        <v>202</v>
      </c>
      <c r="F190">
        <v>186</v>
      </c>
      <c r="G190" s="1">
        <f t="shared" si="10"/>
        <v>2847.2234153290501</v>
      </c>
      <c r="H190" s="1">
        <f t="shared" si="11"/>
        <v>1239.9569848671774</v>
      </c>
      <c r="I190" s="1">
        <f t="shared" si="12"/>
        <v>1607.2664304618727</v>
      </c>
      <c r="K190" s="1">
        <f t="shared" si="13"/>
        <v>376695.79287104122</v>
      </c>
      <c r="L190" s="1">
        <f t="shared" si="14"/>
        <v>224911.47355942064</v>
      </c>
    </row>
    <row r="191" spans="5:12">
      <c r="E191" t="s">
        <v>203</v>
      </c>
      <c r="F191">
        <v>187</v>
      </c>
      <c r="G191" s="1">
        <f t="shared" si="10"/>
        <v>2847.2234153290501</v>
      </c>
      <c r="H191" s="1">
        <f t="shared" si="11"/>
        <v>1234.6663995335737</v>
      </c>
      <c r="I191" s="1">
        <f t="shared" si="12"/>
        <v>1612.5570157954764</v>
      </c>
      <c r="K191" s="1">
        <f t="shared" si="13"/>
        <v>375088.52644057933</v>
      </c>
      <c r="L191" s="1">
        <f t="shared" si="14"/>
        <v>226524.03057521611</v>
      </c>
    </row>
    <row r="192" spans="5:12">
      <c r="E192" t="s">
        <v>204</v>
      </c>
      <c r="F192">
        <v>188</v>
      </c>
      <c r="G192" s="1">
        <f t="shared" si="10"/>
        <v>2847.2234153290501</v>
      </c>
      <c r="H192" s="1">
        <f t="shared" si="11"/>
        <v>1229.3583993565801</v>
      </c>
      <c r="I192" s="1">
        <f t="shared" si="12"/>
        <v>1617.86501597247</v>
      </c>
      <c r="K192" s="1">
        <f t="shared" si="13"/>
        <v>373475.96942478383</v>
      </c>
      <c r="L192" s="1">
        <f t="shared" si="14"/>
        <v>228141.89559118857</v>
      </c>
    </row>
    <row r="193" spans="5:12">
      <c r="E193" t="s">
        <v>205</v>
      </c>
      <c r="F193">
        <v>189</v>
      </c>
      <c r="G193" s="1">
        <f t="shared" si="10"/>
        <v>2847.2234153290501</v>
      </c>
      <c r="H193" s="1">
        <f t="shared" si="11"/>
        <v>1224.0329270123375</v>
      </c>
      <c r="I193" s="1">
        <f t="shared" si="12"/>
        <v>1623.1904883167126</v>
      </c>
      <c r="K193" s="1">
        <f t="shared" si="13"/>
        <v>371858.10440881137</v>
      </c>
      <c r="L193" s="1">
        <f t="shared" si="14"/>
        <v>229765.08607950527</v>
      </c>
    </row>
    <row r="194" spans="5:12">
      <c r="E194" t="s">
        <v>206</v>
      </c>
      <c r="F194">
        <v>190</v>
      </c>
      <c r="G194" s="1">
        <f t="shared" si="10"/>
        <v>2847.2234153290501</v>
      </c>
      <c r="H194" s="1">
        <f t="shared" si="11"/>
        <v>1218.6899249882949</v>
      </c>
      <c r="I194" s="1">
        <f t="shared" si="12"/>
        <v>1628.5334903407552</v>
      </c>
      <c r="K194" s="1">
        <f t="shared" si="13"/>
        <v>370234.91392049467</v>
      </c>
      <c r="L194" s="1">
        <f t="shared" si="14"/>
        <v>231393.61956984602</v>
      </c>
    </row>
    <row r="195" spans="5:12">
      <c r="E195" t="s">
        <v>207</v>
      </c>
      <c r="F195">
        <v>191</v>
      </c>
      <c r="G195" s="1">
        <f t="shared" si="10"/>
        <v>2847.2234153290501</v>
      </c>
      <c r="H195" s="1">
        <f t="shared" si="11"/>
        <v>1213.3293355825901</v>
      </c>
      <c r="I195" s="1">
        <f t="shared" si="12"/>
        <v>1633.89407974646</v>
      </c>
      <c r="K195" s="1">
        <f t="shared" si="13"/>
        <v>368606.38043015392</v>
      </c>
      <c r="L195" s="1">
        <f t="shared" si="14"/>
        <v>233027.51364959247</v>
      </c>
    </row>
    <row r="196" spans="5:12">
      <c r="E196" t="s">
        <v>208</v>
      </c>
      <c r="F196">
        <v>192</v>
      </c>
      <c r="G196" s="1">
        <f t="shared" si="10"/>
        <v>2847.2234153290501</v>
      </c>
      <c r="H196" s="1">
        <f t="shared" si="11"/>
        <v>1207.9511009034247</v>
      </c>
      <c r="I196" s="1">
        <f t="shared" si="12"/>
        <v>1639.2723144256254</v>
      </c>
      <c r="K196" s="1">
        <f t="shared" si="13"/>
        <v>366972.48635040747</v>
      </c>
      <c r="L196" s="1">
        <f t="shared" si="14"/>
        <v>234666.78596401808</v>
      </c>
    </row>
    <row r="197" spans="5:12">
      <c r="E197" t="s">
        <v>209</v>
      </c>
      <c r="F197">
        <v>193</v>
      </c>
      <c r="G197" s="1">
        <f t="shared" ref="G197:G260" si="15">IF($B$9&lt;K197+(K197*($B$5/$B$7)),$B$9,K197+(K197*($B$5/$B$7)))</f>
        <v>2847.2234153290501</v>
      </c>
      <c r="H197" s="1">
        <f t="shared" ref="H197:H260" si="16">K197*$B$5/$B$7</f>
        <v>1202.5551628684404</v>
      </c>
      <c r="I197" s="1">
        <f t="shared" ref="I197:I260" si="17">G197-H197</f>
        <v>1644.6682524606097</v>
      </c>
      <c r="K197" s="1">
        <f t="shared" si="13"/>
        <v>365333.21403598186</v>
      </c>
      <c r="L197" s="1">
        <f t="shared" si="14"/>
        <v>236311.45421647868</v>
      </c>
    </row>
    <row r="198" spans="5:12">
      <c r="E198" t="s">
        <v>210</v>
      </c>
      <c r="F198">
        <v>194</v>
      </c>
      <c r="G198" s="1">
        <f t="shared" si="15"/>
        <v>2847.2234153290501</v>
      </c>
      <c r="H198" s="1">
        <f t="shared" si="16"/>
        <v>1197.1414632040908</v>
      </c>
      <c r="I198" s="1">
        <f t="shared" si="17"/>
        <v>1650.0819521249593</v>
      </c>
      <c r="K198" s="1">
        <f t="shared" ref="K198:K261" si="18">K197-I197-J197</f>
        <v>363688.54578352126</v>
      </c>
      <c r="L198" s="1">
        <f t="shared" si="14"/>
        <v>237961.53616860363</v>
      </c>
    </row>
    <row r="199" spans="5:12">
      <c r="E199" t="s">
        <v>211</v>
      </c>
      <c r="F199">
        <v>195</v>
      </c>
      <c r="G199" s="1">
        <f t="shared" si="15"/>
        <v>2847.2234153290501</v>
      </c>
      <c r="H199" s="1">
        <f t="shared" si="16"/>
        <v>1191.7099434450129</v>
      </c>
      <c r="I199" s="1">
        <f t="shared" si="17"/>
        <v>1655.5134718840372</v>
      </c>
      <c r="K199" s="1">
        <f t="shared" si="18"/>
        <v>362038.46383139631</v>
      </c>
      <c r="L199" s="1">
        <f t="shared" ref="L199:L262" si="19">L198+I199</f>
        <v>239617.04964048768</v>
      </c>
    </row>
    <row r="200" spans="5:12">
      <c r="E200" t="s">
        <v>212</v>
      </c>
      <c r="F200">
        <v>196</v>
      </c>
      <c r="G200" s="1">
        <f t="shared" si="15"/>
        <v>2847.2234153290501</v>
      </c>
      <c r="H200" s="1">
        <f t="shared" si="16"/>
        <v>1186.2605449333946</v>
      </c>
      <c r="I200" s="1">
        <f t="shared" si="17"/>
        <v>1660.9628703956555</v>
      </c>
      <c r="K200" s="1">
        <f t="shared" si="18"/>
        <v>360382.9503595123</v>
      </c>
      <c r="L200" s="1">
        <f t="shared" si="19"/>
        <v>241278.01251088333</v>
      </c>
    </row>
    <row r="201" spans="5:12">
      <c r="E201" t="s">
        <v>213</v>
      </c>
      <c r="F201">
        <v>197</v>
      </c>
      <c r="G201" s="1">
        <f t="shared" si="15"/>
        <v>2847.2234153290501</v>
      </c>
      <c r="H201" s="1">
        <f t="shared" si="16"/>
        <v>1180.7932088183422</v>
      </c>
      <c r="I201" s="1">
        <f t="shared" si="17"/>
        <v>1666.4302065107079</v>
      </c>
      <c r="K201" s="1">
        <f t="shared" si="18"/>
        <v>358721.98748911661</v>
      </c>
      <c r="L201" s="1">
        <f t="shared" si="19"/>
        <v>242944.44271739403</v>
      </c>
    </row>
    <row r="202" spans="5:12">
      <c r="E202" t="s">
        <v>214</v>
      </c>
      <c r="F202">
        <v>198</v>
      </c>
      <c r="G202" s="1">
        <f t="shared" si="15"/>
        <v>2847.2234153290501</v>
      </c>
      <c r="H202" s="1">
        <f t="shared" si="16"/>
        <v>1175.3078760552446</v>
      </c>
      <c r="I202" s="1">
        <f t="shared" si="17"/>
        <v>1671.9155392738055</v>
      </c>
      <c r="K202" s="1">
        <f t="shared" si="18"/>
        <v>357055.55728260591</v>
      </c>
      <c r="L202" s="1">
        <f t="shared" si="19"/>
        <v>244616.35825666785</v>
      </c>
    </row>
    <row r="203" spans="5:12">
      <c r="E203" t="s">
        <v>215</v>
      </c>
      <c r="F203">
        <v>199</v>
      </c>
      <c r="G203" s="1">
        <f t="shared" si="15"/>
        <v>2847.2234153290501</v>
      </c>
      <c r="H203" s="1">
        <f t="shared" si="16"/>
        <v>1169.8044874051348</v>
      </c>
      <c r="I203" s="1">
        <f t="shared" si="17"/>
        <v>1677.4189279239154</v>
      </c>
      <c r="K203" s="1">
        <f t="shared" si="18"/>
        <v>355383.64174333209</v>
      </c>
      <c r="L203" s="1">
        <f t="shared" si="19"/>
        <v>246293.77718459177</v>
      </c>
    </row>
    <row r="204" spans="5:12">
      <c r="E204" t="s">
        <v>216</v>
      </c>
      <c r="F204">
        <v>200</v>
      </c>
      <c r="G204" s="1">
        <f t="shared" si="15"/>
        <v>2847.2234153290501</v>
      </c>
      <c r="H204" s="1">
        <f t="shared" si="16"/>
        <v>1164.2829834340521</v>
      </c>
      <c r="I204" s="1">
        <f t="shared" si="17"/>
        <v>1682.940431894998</v>
      </c>
      <c r="K204" s="1">
        <f t="shared" si="18"/>
        <v>353706.2228154082</v>
      </c>
      <c r="L204" s="1">
        <f t="shared" si="19"/>
        <v>247976.71761648677</v>
      </c>
    </row>
    <row r="205" spans="5:12">
      <c r="E205" t="s">
        <v>217</v>
      </c>
      <c r="F205">
        <v>201</v>
      </c>
      <c r="G205" s="1">
        <f t="shared" si="15"/>
        <v>2847.2234153290501</v>
      </c>
      <c r="H205" s="1">
        <f t="shared" si="16"/>
        <v>1158.7433045123976</v>
      </c>
      <c r="I205" s="1">
        <f t="shared" si="17"/>
        <v>1688.4801108166525</v>
      </c>
      <c r="K205" s="1">
        <f t="shared" si="18"/>
        <v>352023.28238351317</v>
      </c>
      <c r="L205" s="1">
        <f t="shared" si="19"/>
        <v>249665.19772730343</v>
      </c>
    </row>
    <row r="206" spans="5:12">
      <c r="E206" t="s">
        <v>218</v>
      </c>
      <c r="F206">
        <v>202</v>
      </c>
      <c r="G206" s="1">
        <f t="shared" si="15"/>
        <v>2847.2234153290501</v>
      </c>
      <c r="H206" s="1">
        <f t="shared" si="16"/>
        <v>1153.1853908142928</v>
      </c>
      <c r="I206" s="1">
        <f t="shared" si="17"/>
        <v>1694.0380245147574</v>
      </c>
      <c r="K206" s="1">
        <f t="shared" si="18"/>
        <v>350334.80227269651</v>
      </c>
      <c r="L206" s="1">
        <f t="shared" si="19"/>
        <v>251359.2357518182</v>
      </c>
    </row>
    <row r="207" spans="5:12">
      <c r="E207" t="s">
        <v>219</v>
      </c>
      <c r="F207">
        <v>203</v>
      </c>
      <c r="G207" s="1">
        <f t="shared" si="15"/>
        <v>2847.2234153290501</v>
      </c>
      <c r="H207" s="1">
        <f t="shared" si="16"/>
        <v>1147.6091823169315</v>
      </c>
      <c r="I207" s="1">
        <f t="shared" si="17"/>
        <v>1699.6142330121186</v>
      </c>
      <c r="K207" s="1">
        <f t="shared" si="18"/>
        <v>348640.76424818177</v>
      </c>
      <c r="L207" s="1">
        <f t="shared" si="19"/>
        <v>253058.8499848303</v>
      </c>
    </row>
    <row r="208" spans="5:12">
      <c r="E208" t="s">
        <v>220</v>
      </c>
      <c r="F208">
        <v>204</v>
      </c>
      <c r="G208" s="1">
        <f t="shared" si="15"/>
        <v>2847.2234153290501</v>
      </c>
      <c r="H208" s="1">
        <f t="shared" si="16"/>
        <v>1142.0146187999333</v>
      </c>
      <c r="I208" s="1">
        <f t="shared" si="17"/>
        <v>1705.2087965291169</v>
      </c>
      <c r="K208" s="1">
        <f t="shared" si="18"/>
        <v>346941.15001516964</v>
      </c>
      <c r="L208" s="1">
        <f t="shared" si="19"/>
        <v>254764.05878135943</v>
      </c>
    </row>
    <row r="209" spans="5:12">
      <c r="E209" t="s">
        <v>221</v>
      </c>
      <c r="F209">
        <v>205</v>
      </c>
      <c r="G209" s="1">
        <f t="shared" si="15"/>
        <v>2847.2234153290501</v>
      </c>
      <c r="H209" s="1">
        <f t="shared" si="16"/>
        <v>1136.4016398446918</v>
      </c>
      <c r="I209" s="1">
        <f t="shared" si="17"/>
        <v>1710.8217754843583</v>
      </c>
      <c r="K209" s="1">
        <f t="shared" si="18"/>
        <v>345235.94121864054</v>
      </c>
      <c r="L209" s="1">
        <f t="shared" si="19"/>
        <v>256474.8805568438</v>
      </c>
    </row>
    <row r="210" spans="5:12">
      <c r="E210" t="s">
        <v>222</v>
      </c>
      <c r="F210">
        <v>206</v>
      </c>
      <c r="G210" s="1">
        <f t="shared" si="15"/>
        <v>2847.2234153290501</v>
      </c>
      <c r="H210" s="1">
        <f t="shared" si="16"/>
        <v>1130.7701848337224</v>
      </c>
      <c r="I210" s="1">
        <f t="shared" si="17"/>
        <v>1716.4532304953277</v>
      </c>
      <c r="K210" s="1">
        <f t="shared" si="18"/>
        <v>343525.11944315617</v>
      </c>
      <c r="L210" s="1">
        <f t="shared" si="19"/>
        <v>258191.33378733913</v>
      </c>
    </row>
    <row r="211" spans="5:12">
      <c r="E211" t="s">
        <v>223</v>
      </c>
      <c r="F211">
        <v>207</v>
      </c>
      <c r="G211" s="1">
        <f t="shared" si="15"/>
        <v>2847.2234153290501</v>
      </c>
      <c r="H211" s="1">
        <f t="shared" si="16"/>
        <v>1125.1201929500087</v>
      </c>
      <c r="I211" s="1">
        <f t="shared" si="17"/>
        <v>1722.1032223790414</v>
      </c>
      <c r="K211" s="1">
        <f t="shared" si="18"/>
        <v>341808.66621266084</v>
      </c>
      <c r="L211" s="1">
        <f t="shared" si="19"/>
        <v>259913.43700971818</v>
      </c>
    </row>
    <row r="212" spans="5:12">
      <c r="E212" t="s">
        <v>224</v>
      </c>
      <c r="F212">
        <v>208</v>
      </c>
      <c r="G212" s="1">
        <f t="shared" si="15"/>
        <v>2847.2234153290501</v>
      </c>
      <c r="H212" s="1">
        <f t="shared" si="16"/>
        <v>1119.4516031763442</v>
      </c>
      <c r="I212" s="1">
        <f t="shared" si="17"/>
        <v>1727.7718121527059</v>
      </c>
      <c r="K212" s="1">
        <f t="shared" si="18"/>
        <v>340086.56299028179</v>
      </c>
      <c r="L212" s="1">
        <f t="shared" si="19"/>
        <v>261641.20882187088</v>
      </c>
    </row>
    <row r="213" spans="5:12">
      <c r="E213" t="s">
        <v>225</v>
      </c>
      <c r="F213">
        <v>209</v>
      </c>
      <c r="G213" s="1">
        <f t="shared" si="15"/>
        <v>2847.2234153290501</v>
      </c>
      <c r="H213" s="1">
        <f t="shared" si="16"/>
        <v>1113.7643542946751</v>
      </c>
      <c r="I213" s="1">
        <f t="shared" si="17"/>
        <v>1733.4590610343751</v>
      </c>
      <c r="K213" s="1">
        <f t="shared" si="18"/>
        <v>338358.79117812909</v>
      </c>
      <c r="L213" s="1">
        <f t="shared" si="19"/>
        <v>263374.66788290528</v>
      </c>
    </row>
    <row r="214" spans="5:12">
      <c r="E214" t="s">
        <v>226</v>
      </c>
      <c r="F214">
        <v>210</v>
      </c>
      <c r="G214" s="1">
        <f t="shared" si="15"/>
        <v>2847.2234153290501</v>
      </c>
      <c r="H214" s="1">
        <f t="shared" si="16"/>
        <v>1108.0583848854369</v>
      </c>
      <c r="I214" s="1">
        <f t="shared" si="17"/>
        <v>1739.1650304436132</v>
      </c>
      <c r="K214" s="1">
        <f t="shared" si="18"/>
        <v>336625.33211709472</v>
      </c>
      <c r="L214" s="1">
        <f t="shared" si="19"/>
        <v>265113.83291334892</v>
      </c>
    </row>
    <row r="215" spans="5:12">
      <c r="E215" t="s">
        <v>227</v>
      </c>
      <c r="F215">
        <v>211</v>
      </c>
      <c r="G215" s="1">
        <f t="shared" si="15"/>
        <v>2847.2234153290501</v>
      </c>
      <c r="H215" s="1">
        <f t="shared" si="16"/>
        <v>1102.3336333268933</v>
      </c>
      <c r="I215" s="1">
        <f t="shared" si="17"/>
        <v>1744.8897820021568</v>
      </c>
      <c r="K215" s="1">
        <f t="shared" si="18"/>
        <v>334886.16708665108</v>
      </c>
      <c r="L215" s="1">
        <f t="shared" si="19"/>
        <v>266858.72269535105</v>
      </c>
    </row>
    <row r="216" spans="5:12">
      <c r="E216" t="s">
        <v>228</v>
      </c>
      <c r="F216">
        <v>212</v>
      </c>
      <c r="G216" s="1">
        <f t="shared" si="15"/>
        <v>2847.2234153290501</v>
      </c>
      <c r="H216" s="1">
        <f t="shared" si="16"/>
        <v>1096.5900377944695</v>
      </c>
      <c r="I216" s="1">
        <f t="shared" si="17"/>
        <v>1750.6333775345806</v>
      </c>
      <c r="K216" s="1">
        <f t="shared" si="18"/>
        <v>333141.27730464895</v>
      </c>
      <c r="L216" s="1">
        <f t="shared" si="19"/>
        <v>268609.35607288562</v>
      </c>
    </row>
    <row r="217" spans="5:12">
      <c r="E217" t="s">
        <v>229</v>
      </c>
      <c r="F217">
        <v>213</v>
      </c>
      <c r="G217" s="1">
        <f t="shared" si="15"/>
        <v>2847.2234153290501</v>
      </c>
      <c r="H217" s="1">
        <f t="shared" si="16"/>
        <v>1090.8275362600848</v>
      </c>
      <c r="I217" s="1">
        <f t="shared" si="17"/>
        <v>1756.3958790689653</v>
      </c>
      <c r="K217" s="1">
        <f t="shared" si="18"/>
        <v>331390.64392711438</v>
      </c>
      <c r="L217" s="1">
        <f t="shared" si="19"/>
        <v>270365.75195195462</v>
      </c>
    </row>
    <row r="218" spans="5:12">
      <c r="E218" t="s">
        <v>230</v>
      </c>
      <c r="F218">
        <v>214</v>
      </c>
      <c r="G218" s="1">
        <f t="shared" si="15"/>
        <v>2847.2234153290501</v>
      </c>
      <c r="H218" s="1">
        <f t="shared" si="16"/>
        <v>1085.0460664914829</v>
      </c>
      <c r="I218" s="1">
        <f t="shared" si="17"/>
        <v>1762.1773488375673</v>
      </c>
      <c r="K218" s="1">
        <f t="shared" si="18"/>
        <v>329634.24804804538</v>
      </c>
      <c r="L218" s="1">
        <f t="shared" si="19"/>
        <v>272127.92930079217</v>
      </c>
    </row>
    <row r="219" spans="5:12">
      <c r="E219" t="s">
        <v>231</v>
      </c>
      <c r="F219">
        <v>215</v>
      </c>
      <c r="G219" s="1">
        <f t="shared" si="15"/>
        <v>2847.2234153290501</v>
      </c>
      <c r="H219" s="1">
        <f t="shared" si="16"/>
        <v>1079.2455660515591</v>
      </c>
      <c r="I219" s="1">
        <f t="shared" si="17"/>
        <v>1767.977849277491</v>
      </c>
      <c r="K219" s="1">
        <f t="shared" si="18"/>
        <v>327872.07069920783</v>
      </c>
      <c r="L219" s="1">
        <f t="shared" si="19"/>
        <v>273895.90715006966</v>
      </c>
    </row>
    <row r="220" spans="5:12">
      <c r="E220" t="s">
        <v>232</v>
      </c>
      <c r="F220">
        <v>216</v>
      </c>
      <c r="G220" s="1">
        <f t="shared" si="15"/>
        <v>2847.2234153290501</v>
      </c>
      <c r="H220" s="1">
        <f t="shared" si="16"/>
        <v>1073.4259722976874</v>
      </c>
      <c r="I220" s="1">
        <f t="shared" si="17"/>
        <v>1773.7974430313627</v>
      </c>
      <c r="K220" s="1">
        <f t="shared" si="18"/>
        <v>326104.09284993034</v>
      </c>
      <c r="L220" s="1">
        <f t="shared" si="19"/>
        <v>275669.70459310105</v>
      </c>
    </row>
    <row r="221" spans="5:12">
      <c r="E221" t="s">
        <v>233</v>
      </c>
      <c r="F221">
        <v>217</v>
      </c>
      <c r="G221" s="1">
        <f t="shared" si="15"/>
        <v>2847.2234153290501</v>
      </c>
      <c r="H221" s="1">
        <f t="shared" si="16"/>
        <v>1067.5872223810422</v>
      </c>
      <c r="I221" s="1">
        <f t="shared" si="17"/>
        <v>1779.6361929480079</v>
      </c>
      <c r="K221" s="1">
        <f t="shared" si="18"/>
        <v>324330.29540689895</v>
      </c>
      <c r="L221" s="1">
        <f t="shared" si="19"/>
        <v>277449.34078604908</v>
      </c>
    </row>
    <row r="222" spans="5:12">
      <c r="E222" t="s">
        <v>234</v>
      </c>
      <c r="F222">
        <v>218</v>
      </c>
      <c r="G222" s="1">
        <f t="shared" si="15"/>
        <v>2847.2234153290501</v>
      </c>
      <c r="H222" s="1">
        <f t="shared" si="16"/>
        <v>1061.7292532459217</v>
      </c>
      <c r="I222" s="1">
        <f t="shared" si="17"/>
        <v>1785.4941620831285</v>
      </c>
      <c r="K222" s="1">
        <f t="shared" si="18"/>
        <v>322550.65921395092</v>
      </c>
      <c r="L222" s="1">
        <f t="shared" si="19"/>
        <v>279234.83494813222</v>
      </c>
    </row>
    <row r="223" spans="5:12">
      <c r="E223" t="s">
        <v>235</v>
      </c>
      <c r="F223">
        <v>219</v>
      </c>
      <c r="G223" s="1">
        <f t="shared" si="15"/>
        <v>2847.2234153290501</v>
      </c>
      <c r="H223" s="1">
        <f t="shared" si="16"/>
        <v>1055.8520016290647</v>
      </c>
      <c r="I223" s="1">
        <f t="shared" si="17"/>
        <v>1791.3714136999854</v>
      </c>
      <c r="K223" s="1">
        <f t="shared" si="18"/>
        <v>320765.16505186778</v>
      </c>
      <c r="L223" s="1">
        <f t="shared" si="19"/>
        <v>281026.20636183221</v>
      </c>
    </row>
    <row r="224" spans="5:12">
      <c r="E224" t="s">
        <v>236</v>
      </c>
      <c r="F224">
        <v>220</v>
      </c>
      <c r="G224" s="1">
        <f t="shared" si="15"/>
        <v>2847.2234153290501</v>
      </c>
      <c r="H224" s="1">
        <f t="shared" si="16"/>
        <v>1049.955404058969</v>
      </c>
      <c r="I224" s="1">
        <f t="shared" si="17"/>
        <v>1797.2680112700812</v>
      </c>
      <c r="K224" s="1">
        <f t="shared" si="18"/>
        <v>318973.79363816779</v>
      </c>
      <c r="L224" s="1">
        <f t="shared" si="19"/>
        <v>282823.4743731023</v>
      </c>
    </row>
    <row r="225" spans="5:12">
      <c r="E225" t="s">
        <v>237</v>
      </c>
      <c r="F225">
        <v>221</v>
      </c>
      <c r="G225" s="1">
        <f t="shared" si="15"/>
        <v>2847.2234153290501</v>
      </c>
      <c r="H225" s="1">
        <f t="shared" si="16"/>
        <v>1044.039396855205</v>
      </c>
      <c r="I225" s="1">
        <f t="shared" si="17"/>
        <v>1803.1840184738451</v>
      </c>
      <c r="K225" s="1">
        <f t="shared" si="18"/>
        <v>317176.5256268977</v>
      </c>
      <c r="L225" s="1">
        <f t="shared" si="19"/>
        <v>284626.65839157614</v>
      </c>
    </row>
    <row r="226" spans="5:12">
      <c r="E226" t="s">
        <v>238</v>
      </c>
      <c r="F226">
        <v>222</v>
      </c>
      <c r="G226" s="1">
        <f t="shared" si="15"/>
        <v>2847.2234153290501</v>
      </c>
      <c r="H226" s="1">
        <f t="shared" si="16"/>
        <v>1038.1039161277286</v>
      </c>
      <c r="I226" s="1">
        <f t="shared" si="17"/>
        <v>1809.1194992013216</v>
      </c>
      <c r="K226" s="1">
        <f t="shared" si="18"/>
        <v>315373.34160842386</v>
      </c>
      <c r="L226" s="1">
        <f t="shared" si="19"/>
        <v>286435.77789077745</v>
      </c>
    </row>
    <row r="227" spans="5:12">
      <c r="E227" t="s">
        <v>239</v>
      </c>
      <c r="F227">
        <v>223</v>
      </c>
      <c r="G227" s="1">
        <f t="shared" si="15"/>
        <v>2847.2234153290501</v>
      </c>
      <c r="H227" s="1">
        <f t="shared" si="16"/>
        <v>1032.1488977761908</v>
      </c>
      <c r="I227" s="1">
        <f t="shared" si="17"/>
        <v>1815.0745175528593</v>
      </c>
      <c r="K227" s="1">
        <f t="shared" si="18"/>
        <v>313564.22210922255</v>
      </c>
      <c r="L227" s="1">
        <f t="shared" si="19"/>
        <v>288250.85240833031</v>
      </c>
    </row>
    <row r="228" spans="5:12">
      <c r="E228" t="s">
        <v>240</v>
      </c>
      <c r="F228">
        <v>224</v>
      </c>
      <c r="G228" s="1">
        <f t="shared" si="15"/>
        <v>2847.2234153290501</v>
      </c>
      <c r="H228" s="1">
        <f t="shared" si="16"/>
        <v>1026.1742774892462</v>
      </c>
      <c r="I228" s="1">
        <f t="shared" si="17"/>
        <v>1821.049137839804</v>
      </c>
      <c r="K228" s="1">
        <f t="shared" si="18"/>
        <v>311749.14759166969</v>
      </c>
      <c r="L228" s="1">
        <f t="shared" si="19"/>
        <v>290071.90154617012</v>
      </c>
    </row>
    <row r="229" spans="5:12">
      <c r="E229" t="s">
        <v>241</v>
      </c>
      <c r="F229">
        <v>225</v>
      </c>
      <c r="G229" s="1">
        <f t="shared" si="15"/>
        <v>2847.2234153290501</v>
      </c>
      <c r="H229" s="1">
        <f t="shared" si="16"/>
        <v>1020.1799907438567</v>
      </c>
      <c r="I229" s="1">
        <f t="shared" si="17"/>
        <v>1827.0434245851934</v>
      </c>
      <c r="K229" s="1">
        <f t="shared" si="18"/>
        <v>309928.09845382988</v>
      </c>
      <c r="L229" s="1">
        <f t="shared" si="19"/>
        <v>291898.94497075531</v>
      </c>
    </row>
    <row r="230" spans="5:12">
      <c r="E230" t="s">
        <v>242</v>
      </c>
      <c r="F230">
        <v>226</v>
      </c>
      <c r="G230" s="1">
        <f t="shared" si="15"/>
        <v>2847.2234153290501</v>
      </c>
      <c r="H230" s="1">
        <f t="shared" si="16"/>
        <v>1014.1659728045971</v>
      </c>
      <c r="I230" s="1">
        <f t="shared" si="17"/>
        <v>1833.0574425244531</v>
      </c>
      <c r="K230" s="1">
        <f t="shared" si="18"/>
        <v>308101.05502924469</v>
      </c>
      <c r="L230" s="1">
        <f t="shared" si="19"/>
        <v>293732.00241327978</v>
      </c>
    </row>
    <row r="231" spans="5:12">
      <c r="E231" t="s">
        <v>243</v>
      </c>
      <c r="F231">
        <v>227</v>
      </c>
      <c r="G231" s="1">
        <f t="shared" si="15"/>
        <v>2847.2234153290501</v>
      </c>
      <c r="H231" s="1">
        <f t="shared" si="16"/>
        <v>1008.132158722954</v>
      </c>
      <c r="I231" s="1">
        <f t="shared" si="17"/>
        <v>1839.0912566060961</v>
      </c>
      <c r="K231" s="1">
        <f t="shared" si="18"/>
        <v>306267.99758672022</v>
      </c>
      <c r="L231" s="1">
        <f t="shared" si="19"/>
        <v>295571.09366988589</v>
      </c>
    </row>
    <row r="232" spans="5:12">
      <c r="E232" t="s">
        <v>244</v>
      </c>
      <c r="F232">
        <v>228</v>
      </c>
      <c r="G232" s="1">
        <f t="shared" si="15"/>
        <v>2847.2234153290501</v>
      </c>
      <c r="H232" s="1">
        <f t="shared" si="16"/>
        <v>1002.0784833366256</v>
      </c>
      <c r="I232" s="1">
        <f t="shared" si="17"/>
        <v>1845.1449319924245</v>
      </c>
      <c r="K232" s="1">
        <f t="shared" si="18"/>
        <v>304428.90633011411</v>
      </c>
      <c r="L232" s="1">
        <f t="shared" si="19"/>
        <v>297416.23860187829</v>
      </c>
    </row>
    <row r="233" spans="5:12">
      <c r="E233" t="s">
        <v>245</v>
      </c>
      <c r="F233">
        <v>229</v>
      </c>
      <c r="G233" s="1">
        <f t="shared" si="15"/>
        <v>2847.2234153290501</v>
      </c>
      <c r="H233" s="1">
        <f t="shared" si="16"/>
        <v>996.00488126881737</v>
      </c>
      <c r="I233" s="1">
        <f t="shared" si="17"/>
        <v>1851.2185340602327</v>
      </c>
      <c r="K233" s="1">
        <f t="shared" si="18"/>
        <v>302583.76139812171</v>
      </c>
      <c r="L233" s="1">
        <f t="shared" si="19"/>
        <v>299267.45713593852</v>
      </c>
    </row>
    <row r="234" spans="5:12">
      <c r="E234" t="s">
        <v>246</v>
      </c>
      <c r="F234">
        <v>230</v>
      </c>
      <c r="G234" s="1">
        <f t="shared" si="15"/>
        <v>2847.2234153290501</v>
      </c>
      <c r="H234" s="1">
        <f t="shared" si="16"/>
        <v>989.9112869275358</v>
      </c>
      <c r="I234" s="1">
        <f t="shared" si="17"/>
        <v>1857.3121284015142</v>
      </c>
      <c r="K234" s="1">
        <f t="shared" si="18"/>
        <v>300732.54286406148</v>
      </c>
      <c r="L234" s="1">
        <f t="shared" si="19"/>
        <v>301124.76926434005</v>
      </c>
    </row>
    <row r="235" spans="5:12">
      <c r="E235" t="s">
        <v>247</v>
      </c>
      <c r="F235">
        <v>231</v>
      </c>
      <c r="G235" s="1">
        <f t="shared" si="15"/>
        <v>2847.2234153290501</v>
      </c>
      <c r="H235" s="1">
        <f t="shared" si="16"/>
        <v>983.79763450488065</v>
      </c>
      <c r="I235" s="1">
        <f t="shared" si="17"/>
        <v>1863.4257808241696</v>
      </c>
      <c r="K235" s="1">
        <f t="shared" si="18"/>
        <v>298875.23073565995</v>
      </c>
      <c r="L235" s="1">
        <f t="shared" si="19"/>
        <v>302988.1950451642</v>
      </c>
    </row>
    <row r="236" spans="5:12">
      <c r="E236" t="s">
        <v>248</v>
      </c>
      <c r="F236">
        <v>232</v>
      </c>
      <c r="G236" s="1">
        <f t="shared" si="15"/>
        <v>2847.2234153290501</v>
      </c>
      <c r="H236" s="1">
        <f t="shared" si="16"/>
        <v>977.6638579763345</v>
      </c>
      <c r="I236" s="1">
        <f t="shared" si="17"/>
        <v>1869.5595573527157</v>
      </c>
      <c r="K236" s="1">
        <f t="shared" si="18"/>
        <v>297011.8049548358</v>
      </c>
      <c r="L236" s="1">
        <f t="shared" si="19"/>
        <v>304857.75460251694</v>
      </c>
    </row>
    <row r="237" spans="5:12">
      <c r="E237" t="s">
        <v>249</v>
      </c>
      <c r="F237">
        <v>233</v>
      </c>
      <c r="G237" s="1">
        <f t="shared" si="15"/>
        <v>2847.2234153290501</v>
      </c>
      <c r="H237" s="1">
        <f t="shared" si="16"/>
        <v>971.50989110004832</v>
      </c>
      <c r="I237" s="1">
        <f t="shared" si="17"/>
        <v>1875.7135242290019</v>
      </c>
      <c r="K237" s="1">
        <f t="shared" si="18"/>
        <v>295142.24539748306</v>
      </c>
      <c r="L237" s="1">
        <f t="shared" si="19"/>
        <v>306733.46812674595</v>
      </c>
    </row>
    <row r="238" spans="5:12">
      <c r="E238" t="s">
        <v>250</v>
      </c>
      <c r="F238">
        <v>234</v>
      </c>
      <c r="G238" s="1">
        <f t="shared" si="15"/>
        <v>2847.2234153290501</v>
      </c>
      <c r="H238" s="1">
        <f t="shared" si="16"/>
        <v>965.33566741612788</v>
      </c>
      <c r="I238" s="1">
        <f t="shared" si="17"/>
        <v>1881.8877479129224</v>
      </c>
      <c r="K238" s="1">
        <f t="shared" si="18"/>
        <v>293266.53187325405</v>
      </c>
      <c r="L238" s="1">
        <f t="shared" si="19"/>
        <v>308615.35587465885</v>
      </c>
    </row>
    <row r="239" spans="5:12">
      <c r="E239" t="s">
        <v>251</v>
      </c>
      <c r="F239">
        <v>235</v>
      </c>
      <c r="G239" s="1">
        <f t="shared" si="15"/>
        <v>2847.2234153290501</v>
      </c>
      <c r="H239" s="1">
        <f t="shared" si="16"/>
        <v>959.14112024591452</v>
      </c>
      <c r="I239" s="1">
        <f t="shared" si="17"/>
        <v>1888.0822950831357</v>
      </c>
      <c r="K239" s="1">
        <f t="shared" si="18"/>
        <v>291384.64412534115</v>
      </c>
      <c r="L239" s="1">
        <f t="shared" si="19"/>
        <v>310503.438169742</v>
      </c>
    </row>
    <row r="240" spans="5:12">
      <c r="E240" t="s">
        <v>252</v>
      </c>
      <c r="F240">
        <v>236</v>
      </c>
      <c r="G240" s="1">
        <f t="shared" si="15"/>
        <v>2847.2234153290501</v>
      </c>
      <c r="H240" s="1">
        <f t="shared" si="16"/>
        <v>952.92618269126581</v>
      </c>
      <c r="I240" s="1">
        <f t="shared" si="17"/>
        <v>1894.2972326377844</v>
      </c>
      <c r="K240" s="1">
        <f t="shared" si="18"/>
        <v>289496.561830258</v>
      </c>
      <c r="L240" s="1">
        <f t="shared" si="19"/>
        <v>312397.73540237977</v>
      </c>
    </row>
    <row r="241" spans="5:12">
      <c r="E241" t="s">
        <v>253</v>
      </c>
      <c r="F241">
        <v>237</v>
      </c>
      <c r="G241" s="1">
        <f t="shared" si="15"/>
        <v>2847.2234153290501</v>
      </c>
      <c r="H241" s="1">
        <f t="shared" si="16"/>
        <v>946.69078763383322</v>
      </c>
      <c r="I241" s="1">
        <f t="shared" si="17"/>
        <v>1900.5326276952169</v>
      </c>
      <c r="K241" s="1">
        <f t="shared" si="18"/>
        <v>287602.26459762023</v>
      </c>
      <c r="L241" s="1">
        <f t="shared" si="19"/>
        <v>314298.26803007501</v>
      </c>
    </row>
    <row r="242" spans="5:12">
      <c r="E242" t="s">
        <v>254</v>
      </c>
      <c r="F242">
        <v>238</v>
      </c>
      <c r="G242" s="1">
        <f t="shared" si="15"/>
        <v>2847.2234153290501</v>
      </c>
      <c r="H242" s="1">
        <f t="shared" si="16"/>
        <v>940.43486773433642</v>
      </c>
      <c r="I242" s="1">
        <f t="shared" si="17"/>
        <v>1906.7885475947137</v>
      </c>
      <c r="K242" s="1">
        <f t="shared" si="18"/>
        <v>285701.73196992499</v>
      </c>
      <c r="L242" s="1">
        <f t="shared" si="19"/>
        <v>316205.05657766975</v>
      </c>
    </row>
    <row r="243" spans="5:12">
      <c r="E243" t="s">
        <v>255</v>
      </c>
      <c r="F243">
        <v>239</v>
      </c>
      <c r="G243" s="1">
        <f t="shared" si="15"/>
        <v>2847.2234153290501</v>
      </c>
      <c r="H243" s="1">
        <f t="shared" si="16"/>
        <v>934.15835543183709</v>
      </c>
      <c r="I243" s="1">
        <f t="shared" si="17"/>
        <v>1913.0650598972129</v>
      </c>
      <c r="K243" s="1">
        <f t="shared" si="18"/>
        <v>283794.94342233025</v>
      </c>
      <c r="L243" s="1">
        <f t="shared" si="19"/>
        <v>318118.12163756695</v>
      </c>
    </row>
    <row r="244" spans="5:12">
      <c r="E244" t="s">
        <v>256</v>
      </c>
      <c r="F244">
        <v>240</v>
      </c>
      <c r="G244" s="1">
        <f t="shared" si="15"/>
        <v>2847.2234153290501</v>
      </c>
      <c r="H244" s="1">
        <f t="shared" si="16"/>
        <v>927.86118294300877</v>
      </c>
      <c r="I244" s="1">
        <f t="shared" si="17"/>
        <v>1919.3622323860413</v>
      </c>
      <c r="K244" s="1">
        <f t="shared" si="18"/>
        <v>281881.87836243305</v>
      </c>
      <c r="L244" s="1">
        <f t="shared" si="19"/>
        <v>320037.48386995296</v>
      </c>
    </row>
    <row r="245" spans="5:12">
      <c r="E245" t="s">
        <v>257</v>
      </c>
      <c r="F245">
        <v>241</v>
      </c>
      <c r="G245" s="1">
        <f t="shared" si="15"/>
        <v>2847.2234153290501</v>
      </c>
      <c r="H245" s="1">
        <f t="shared" si="16"/>
        <v>921.54328226140478</v>
      </c>
      <c r="I245" s="1">
        <f t="shared" si="17"/>
        <v>1925.6801330676453</v>
      </c>
      <c r="K245" s="1">
        <f t="shared" si="18"/>
        <v>279962.51613004704</v>
      </c>
      <c r="L245" s="1">
        <f t="shared" si="19"/>
        <v>321963.16400302062</v>
      </c>
    </row>
    <row r="246" spans="5:12">
      <c r="E246" t="s">
        <v>258</v>
      </c>
      <c r="F246">
        <v>242</v>
      </c>
      <c r="G246" s="1">
        <f t="shared" si="15"/>
        <v>2847.2234153290501</v>
      </c>
      <c r="H246" s="1">
        <f t="shared" si="16"/>
        <v>915.20458515672374</v>
      </c>
      <c r="I246" s="1">
        <f t="shared" si="17"/>
        <v>1932.0188301723265</v>
      </c>
      <c r="K246" s="1">
        <f t="shared" si="18"/>
        <v>278036.83599697938</v>
      </c>
      <c r="L246" s="1">
        <f t="shared" si="19"/>
        <v>323895.18283319293</v>
      </c>
    </row>
    <row r="247" spans="5:12">
      <c r="E247" t="s">
        <v>259</v>
      </c>
      <c r="F247">
        <v>243</v>
      </c>
      <c r="G247" s="1">
        <f t="shared" si="15"/>
        <v>2847.2234153290501</v>
      </c>
      <c r="H247" s="1">
        <f t="shared" si="16"/>
        <v>908.84502317407339</v>
      </c>
      <c r="I247" s="1">
        <f t="shared" si="17"/>
        <v>1938.3783921549766</v>
      </c>
      <c r="K247" s="1">
        <f t="shared" si="18"/>
        <v>276104.81716680707</v>
      </c>
      <c r="L247" s="1">
        <f t="shared" si="19"/>
        <v>325833.56122534792</v>
      </c>
    </row>
    <row r="248" spans="5:12">
      <c r="E248" t="s">
        <v>260</v>
      </c>
      <c r="F248">
        <v>244</v>
      </c>
      <c r="G248" s="1">
        <f t="shared" si="15"/>
        <v>2847.2234153290501</v>
      </c>
      <c r="H248" s="1">
        <f t="shared" si="16"/>
        <v>902.46452763322975</v>
      </c>
      <c r="I248" s="1">
        <f t="shared" si="17"/>
        <v>1944.7588876958202</v>
      </c>
      <c r="K248" s="1">
        <f t="shared" si="18"/>
        <v>274166.43877465208</v>
      </c>
      <c r="L248" s="1">
        <f t="shared" si="19"/>
        <v>327778.32011304377</v>
      </c>
    </row>
    <row r="249" spans="5:12">
      <c r="E249" t="s">
        <v>261</v>
      </c>
      <c r="F249">
        <v>245</v>
      </c>
      <c r="G249" s="1">
        <f t="shared" si="15"/>
        <v>2847.2234153290501</v>
      </c>
      <c r="H249" s="1">
        <f t="shared" si="16"/>
        <v>896.06302962789766</v>
      </c>
      <c r="I249" s="1">
        <f t="shared" si="17"/>
        <v>1951.1603857011523</v>
      </c>
      <c r="K249" s="1">
        <f t="shared" si="18"/>
        <v>272221.67988695623</v>
      </c>
      <c r="L249" s="1">
        <f t="shared" si="19"/>
        <v>329729.48049874493</v>
      </c>
    </row>
    <row r="250" spans="5:12">
      <c r="E250" t="s">
        <v>262</v>
      </c>
      <c r="F250">
        <v>246</v>
      </c>
      <c r="G250" s="1">
        <f t="shared" si="15"/>
        <v>2847.2234153290501</v>
      </c>
      <c r="H250" s="1">
        <f t="shared" si="16"/>
        <v>889.64046002496468</v>
      </c>
      <c r="I250" s="1">
        <f t="shared" si="17"/>
        <v>1957.5829553040853</v>
      </c>
      <c r="K250" s="1">
        <f t="shared" si="18"/>
        <v>270270.51950125507</v>
      </c>
      <c r="L250" s="1">
        <f t="shared" si="19"/>
        <v>331687.063454049</v>
      </c>
    </row>
    <row r="251" spans="5:12">
      <c r="E251" t="s">
        <v>263</v>
      </c>
      <c r="F251">
        <v>247</v>
      </c>
      <c r="G251" s="1">
        <f t="shared" si="15"/>
        <v>2847.2234153290501</v>
      </c>
      <c r="H251" s="1">
        <f t="shared" si="16"/>
        <v>883.19674946375528</v>
      </c>
      <c r="I251" s="1">
        <f t="shared" si="17"/>
        <v>1964.0266658652949</v>
      </c>
      <c r="K251" s="1">
        <f t="shared" si="18"/>
        <v>268312.936545951</v>
      </c>
      <c r="L251" s="1">
        <f t="shared" si="19"/>
        <v>333651.09011991427</v>
      </c>
    </row>
    <row r="252" spans="5:12">
      <c r="E252" t="s">
        <v>264</v>
      </c>
      <c r="F252">
        <v>248</v>
      </c>
      <c r="G252" s="1">
        <f t="shared" si="15"/>
        <v>2847.2234153290501</v>
      </c>
      <c r="H252" s="1">
        <f t="shared" si="16"/>
        <v>876.73182835528223</v>
      </c>
      <c r="I252" s="1">
        <f t="shared" si="17"/>
        <v>1970.4915869737679</v>
      </c>
      <c r="K252" s="1">
        <f t="shared" si="18"/>
        <v>266348.90988008573</v>
      </c>
      <c r="L252" s="1">
        <f t="shared" si="19"/>
        <v>335621.58170688804</v>
      </c>
    </row>
    <row r="253" spans="5:12">
      <c r="E253" t="s">
        <v>265</v>
      </c>
      <c r="F253">
        <v>249</v>
      </c>
      <c r="G253" s="1">
        <f t="shared" si="15"/>
        <v>2847.2234153290501</v>
      </c>
      <c r="H253" s="1">
        <f t="shared" si="16"/>
        <v>870.24562688149354</v>
      </c>
      <c r="I253" s="1">
        <f t="shared" si="17"/>
        <v>1976.9777884475566</v>
      </c>
      <c r="K253" s="1">
        <f t="shared" si="18"/>
        <v>264378.41829311196</v>
      </c>
      <c r="L253" s="1">
        <f t="shared" si="19"/>
        <v>337598.55949533562</v>
      </c>
    </row>
    <row r="254" spans="5:12">
      <c r="E254" t="s">
        <v>266</v>
      </c>
      <c r="F254">
        <v>250</v>
      </c>
      <c r="G254" s="1">
        <f t="shared" si="15"/>
        <v>2847.2234153290501</v>
      </c>
      <c r="H254" s="1">
        <f t="shared" si="16"/>
        <v>863.73807499452016</v>
      </c>
      <c r="I254" s="1">
        <f t="shared" si="17"/>
        <v>1983.4853403345301</v>
      </c>
      <c r="K254" s="1">
        <f t="shared" si="18"/>
        <v>262401.44050466438</v>
      </c>
      <c r="L254" s="1">
        <f t="shared" si="19"/>
        <v>339582.04483567015</v>
      </c>
    </row>
    <row r="255" spans="5:12">
      <c r="E255" t="s">
        <v>267</v>
      </c>
      <c r="F255">
        <v>251</v>
      </c>
      <c r="G255" s="1">
        <f t="shared" si="15"/>
        <v>2847.2234153290501</v>
      </c>
      <c r="H255" s="1">
        <f t="shared" si="16"/>
        <v>857.20910241591912</v>
      </c>
      <c r="I255" s="1">
        <f t="shared" si="17"/>
        <v>1990.0143129131311</v>
      </c>
      <c r="K255" s="1">
        <f t="shared" si="18"/>
        <v>260417.95516432985</v>
      </c>
      <c r="L255" s="1">
        <f t="shared" si="19"/>
        <v>341572.05914858327</v>
      </c>
    </row>
    <row r="256" spans="5:12">
      <c r="E256" t="s">
        <v>268</v>
      </c>
      <c r="F256">
        <v>252</v>
      </c>
      <c r="G256" s="1">
        <f t="shared" si="15"/>
        <v>2847.2234153290501</v>
      </c>
      <c r="H256" s="1">
        <f t="shared" si="16"/>
        <v>850.65863863591346</v>
      </c>
      <c r="I256" s="1">
        <f t="shared" si="17"/>
        <v>1996.5647766931365</v>
      </c>
      <c r="K256" s="1">
        <f t="shared" si="18"/>
        <v>258427.94085141673</v>
      </c>
      <c r="L256" s="1">
        <f t="shared" si="19"/>
        <v>343568.62392527639</v>
      </c>
    </row>
    <row r="257" spans="5:12">
      <c r="E257" t="s">
        <v>269</v>
      </c>
      <c r="F257">
        <v>253</v>
      </c>
      <c r="G257" s="1">
        <f t="shared" si="15"/>
        <v>2847.2234153290501</v>
      </c>
      <c r="H257" s="1">
        <f t="shared" si="16"/>
        <v>844.08661291263172</v>
      </c>
      <c r="I257" s="1">
        <f t="shared" si="17"/>
        <v>2003.1368024164185</v>
      </c>
      <c r="K257" s="1">
        <f t="shared" si="18"/>
        <v>256431.37607472358</v>
      </c>
      <c r="L257" s="1">
        <f t="shared" si="19"/>
        <v>345571.7607276928</v>
      </c>
    </row>
    <row r="258" spans="5:12">
      <c r="E258" t="s">
        <v>270</v>
      </c>
      <c r="F258">
        <v>254</v>
      </c>
      <c r="G258" s="1">
        <f t="shared" si="15"/>
        <v>2847.2234153290501</v>
      </c>
      <c r="H258" s="1">
        <f t="shared" si="16"/>
        <v>837.49295427134439</v>
      </c>
      <c r="I258" s="1">
        <f t="shared" si="17"/>
        <v>2009.7304610577057</v>
      </c>
      <c r="K258" s="1">
        <f t="shared" si="18"/>
        <v>254428.23927230717</v>
      </c>
      <c r="L258" s="1">
        <f t="shared" si="19"/>
        <v>347581.49118875049</v>
      </c>
    </row>
    <row r="259" spans="5:12">
      <c r="E259" t="s">
        <v>271</v>
      </c>
      <c r="F259">
        <v>255</v>
      </c>
      <c r="G259" s="1">
        <f t="shared" si="15"/>
        <v>2847.2234153290501</v>
      </c>
      <c r="H259" s="1">
        <f t="shared" si="16"/>
        <v>830.87759150369618</v>
      </c>
      <c r="I259" s="1">
        <f t="shared" si="17"/>
        <v>2016.3458238253538</v>
      </c>
      <c r="K259" s="1">
        <f t="shared" si="18"/>
        <v>252418.50881124946</v>
      </c>
      <c r="L259" s="1">
        <f t="shared" si="19"/>
        <v>349597.83701257582</v>
      </c>
    </row>
    <row r="260" spans="5:12">
      <c r="E260" t="s">
        <v>272</v>
      </c>
      <c r="F260">
        <v>256</v>
      </c>
      <c r="G260" s="1">
        <f t="shared" si="15"/>
        <v>2847.2234153290501</v>
      </c>
      <c r="H260" s="1">
        <f t="shared" si="16"/>
        <v>824.24045316693764</v>
      </c>
      <c r="I260" s="1">
        <f t="shared" si="17"/>
        <v>2022.9829621621125</v>
      </c>
      <c r="K260" s="1">
        <f t="shared" si="18"/>
        <v>250402.16298742409</v>
      </c>
      <c r="L260" s="1">
        <f t="shared" si="19"/>
        <v>351620.81997473794</v>
      </c>
    </row>
    <row r="261" spans="5:12">
      <c r="E261" t="s">
        <v>273</v>
      </c>
      <c r="F261">
        <v>257</v>
      </c>
      <c r="G261" s="1">
        <f t="shared" ref="G261:G324" si="20">IF($B$9&lt;K261+(K261*($B$5/$B$7)),$B$9,K261+(K261*($B$5/$B$7)))</f>
        <v>2847.2234153290501</v>
      </c>
      <c r="H261" s="1">
        <f t="shared" ref="H261:H324" si="21">K261*$B$5/$B$7</f>
        <v>817.58146758315399</v>
      </c>
      <c r="I261" s="1">
        <f t="shared" ref="I261:I324" si="22">G261-H261</f>
        <v>2029.6419477458962</v>
      </c>
      <c r="K261" s="1">
        <f t="shared" si="18"/>
        <v>248379.18002526197</v>
      </c>
      <c r="L261" s="1">
        <f t="shared" si="19"/>
        <v>353650.46192248381</v>
      </c>
    </row>
    <row r="262" spans="5:12">
      <c r="E262" t="s">
        <v>274</v>
      </c>
      <c r="F262">
        <v>258</v>
      </c>
      <c r="G262" s="1">
        <f t="shared" si="20"/>
        <v>2847.2234153290501</v>
      </c>
      <c r="H262" s="1">
        <f t="shared" si="21"/>
        <v>810.90056283849037</v>
      </c>
      <c r="I262" s="1">
        <f t="shared" si="22"/>
        <v>2036.3228524905599</v>
      </c>
      <c r="K262" s="1">
        <f t="shared" ref="K262:K325" si="23">K261-I261-J261</f>
        <v>246349.53807751607</v>
      </c>
      <c r="L262" s="1">
        <f t="shared" si="19"/>
        <v>355686.7847749744</v>
      </c>
    </row>
    <row r="263" spans="5:12">
      <c r="E263" t="s">
        <v>275</v>
      </c>
      <c r="F263">
        <v>259</v>
      </c>
      <c r="G263" s="1">
        <f t="shared" si="20"/>
        <v>2847.2234153290501</v>
      </c>
      <c r="H263" s="1">
        <f t="shared" si="21"/>
        <v>804.19766678237568</v>
      </c>
      <c r="I263" s="1">
        <f t="shared" si="22"/>
        <v>2043.0257485466745</v>
      </c>
      <c r="K263" s="1">
        <f t="shared" si="23"/>
        <v>244313.21522502552</v>
      </c>
      <c r="L263" s="1">
        <f t="shared" ref="L263:L326" si="24">L262+I263</f>
        <v>357729.8105235211</v>
      </c>
    </row>
    <row r="264" spans="5:12">
      <c r="E264" t="s">
        <v>276</v>
      </c>
      <c r="F264">
        <v>260</v>
      </c>
      <c r="G264" s="1">
        <f t="shared" si="20"/>
        <v>2847.2234153290501</v>
      </c>
      <c r="H264" s="1">
        <f t="shared" si="21"/>
        <v>797.4727070267428</v>
      </c>
      <c r="I264" s="1">
        <f t="shared" si="22"/>
        <v>2049.7507083023074</v>
      </c>
      <c r="K264" s="1">
        <f t="shared" si="23"/>
        <v>242270.18947647884</v>
      </c>
      <c r="L264" s="1">
        <f t="shared" si="24"/>
        <v>359779.56123182341</v>
      </c>
    </row>
    <row r="265" spans="5:12">
      <c r="E265" t="s">
        <v>277</v>
      </c>
      <c r="F265">
        <v>261</v>
      </c>
      <c r="G265" s="1">
        <f t="shared" si="20"/>
        <v>2847.2234153290501</v>
      </c>
      <c r="H265" s="1">
        <f t="shared" si="21"/>
        <v>790.72561094524781</v>
      </c>
      <c r="I265" s="1">
        <f t="shared" si="22"/>
        <v>2056.4978043838023</v>
      </c>
      <c r="K265" s="1">
        <f t="shared" si="23"/>
        <v>240220.43876817654</v>
      </c>
      <c r="L265" s="1">
        <f t="shared" si="24"/>
        <v>361836.05903620721</v>
      </c>
    </row>
    <row r="266" spans="5:12">
      <c r="E266" t="s">
        <v>278</v>
      </c>
      <c r="F266">
        <v>262</v>
      </c>
      <c r="G266" s="1">
        <f t="shared" si="20"/>
        <v>2847.2234153290501</v>
      </c>
      <c r="H266" s="1">
        <f t="shared" si="21"/>
        <v>783.95630567248452</v>
      </c>
      <c r="I266" s="1">
        <f t="shared" si="22"/>
        <v>2063.2671096565655</v>
      </c>
      <c r="K266" s="1">
        <f t="shared" si="23"/>
        <v>238163.94096379273</v>
      </c>
      <c r="L266" s="1">
        <f t="shared" si="24"/>
        <v>363899.3261458638</v>
      </c>
    </row>
    <row r="267" spans="5:12">
      <c r="E267" t="s">
        <v>279</v>
      </c>
      <c r="F267">
        <v>263</v>
      </c>
      <c r="G267" s="1">
        <f t="shared" si="20"/>
        <v>2847.2234153290501</v>
      </c>
      <c r="H267" s="1">
        <f t="shared" si="21"/>
        <v>777.1647181031982</v>
      </c>
      <c r="I267" s="1">
        <f t="shared" si="22"/>
        <v>2070.058697225852</v>
      </c>
      <c r="K267" s="1">
        <f t="shared" si="23"/>
        <v>236100.67385413617</v>
      </c>
      <c r="L267" s="1">
        <f t="shared" si="24"/>
        <v>365969.38484308968</v>
      </c>
    </row>
    <row r="268" spans="5:12">
      <c r="E268" t="s">
        <v>280</v>
      </c>
      <c r="F268">
        <v>264</v>
      </c>
      <c r="G268" s="1">
        <f t="shared" si="20"/>
        <v>2847.2234153290501</v>
      </c>
      <c r="H268" s="1">
        <f t="shared" si="21"/>
        <v>770.3507748914966</v>
      </c>
      <c r="I268" s="1">
        <f t="shared" si="22"/>
        <v>2076.8726404375534</v>
      </c>
      <c r="K268" s="1">
        <f t="shared" si="23"/>
        <v>234030.61515691032</v>
      </c>
      <c r="L268" s="1">
        <f t="shared" si="24"/>
        <v>368046.25748352724</v>
      </c>
    </row>
    <row r="269" spans="5:12">
      <c r="E269" t="s">
        <v>281</v>
      </c>
      <c r="F269">
        <v>265</v>
      </c>
      <c r="G269" s="1">
        <f t="shared" si="20"/>
        <v>2847.2234153290501</v>
      </c>
      <c r="H269" s="1">
        <f t="shared" si="21"/>
        <v>763.51440245005608</v>
      </c>
      <c r="I269" s="1">
        <f t="shared" si="22"/>
        <v>2083.7090128789941</v>
      </c>
      <c r="K269" s="1">
        <f t="shared" si="23"/>
        <v>231953.74251647276</v>
      </c>
      <c r="L269" s="1">
        <f t="shared" si="24"/>
        <v>370129.96649640624</v>
      </c>
    </row>
    <row r="270" spans="5:12">
      <c r="E270" t="s">
        <v>282</v>
      </c>
      <c r="F270">
        <v>266</v>
      </c>
      <c r="G270" s="1">
        <f t="shared" si="20"/>
        <v>2847.2234153290501</v>
      </c>
      <c r="H270" s="1">
        <f t="shared" si="21"/>
        <v>756.65552694932956</v>
      </c>
      <c r="I270" s="1">
        <f t="shared" si="22"/>
        <v>2090.5678883797204</v>
      </c>
      <c r="K270" s="1">
        <f t="shared" si="23"/>
        <v>229870.03350359376</v>
      </c>
      <c r="L270" s="1">
        <f t="shared" si="24"/>
        <v>372220.53438478598</v>
      </c>
    </row>
    <row r="271" spans="5:12">
      <c r="E271" t="s">
        <v>283</v>
      </c>
      <c r="F271">
        <v>267</v>
      </c>
      <c r="G271" s="1">
        <f t="shared" si="20"/>
        <v>2847.2234153290501</v>
      </c>
      <c r="H271" s="1">
        <f t="shared" si="21"/>
        <v>749.77407431674635</v>
      </c>
      <c r="I271" s="1">
        <f t="shared" si="22"/>
        <v>2097.4493410123036</v>
      </c>
      <c r="K271" s="1">
        <f t="shared" si="23"/>
        <v>227779.46561521405</v>
      </c>
      <c r="L271" s="1">
        <f t="shared" si="24"/>
        <v>374317.98372579826</v>
      </c>
    </row>
    <row r="272" spans="5:12">
      <c r="E272" t="s">
        <v>284</v>
      </c>
      <c r="F272">
        <v>268</v>
      </c>
      <c r="G272" s="1">
        <f t="shared" si="20"/>
        <v>2847.2234153290501</v>
      </c>
      <c r="H272" s="1">
        <f t="shared" si="21"/>
        <v>742.86997023591402</v>
      </c>
      <c r="I272" s="1">
        <f t="shared" si="22"/>
        <v>2104.3534450931361</v>
      </c>
      <c r="K272" s="1">
        <f t="shared" si="23"/>
        <v>225682.01627420174</v>
      </c>
      <c r="L272" s="1">
        <f t="shared" si="24"/>
        <v>376422.33717089141</v>
      </c>
    </row>
    <row r="273" spans="5:12">
      <c r="E273" t="s">
        <v>285</v>
      </c>
      <c r="F273">
        <v>269</v>
      </c>
      <c r="G273" s="1">
        <f t="shared" si="20"/>
        <v>2847.2234153290501</v>
      </c>
      <c r="H273" s="1">
        <f t="shared" si="21"/>
        <v>735.94314014581585</v>
      </c>
      <c r="I273" s="1">
        <f t="shared" si="22"/>
        <v>2111.2802751832342</v>
      </c>
      <c r="K273" s="1">
        <f t="shared" si="23"/>
        <v>223577.66282910859</v>
      </c>
      <c r="L273" s="1">
        <f t="shared" si="24"/>
        <v>378533.61744607461</v>
      </c>
    </row>
    <row r="274" spans="5:12">
      <c r="E274" t="s">
        <v>286</v>
      </c>
      <c r="F274">
        <v>270</v>
      </c>
      <c r="G274" s="1">
        <f t="shared" si="20"/>
        <v>2847.2234153290501</v>
      </c>
      <c r="H274" s="1">
        <f t="shared" si="21"/>
        <v>728.9935092400043</v>
      </c>
      <c r="I274" s="1">
        <f t="shared" si="22"/>
        <v>2118.2299060890459</v>
      </c>
      <c r="K274" s="1">
        <f t="shared" si="23"/>
        <v>221466.38255392536</v>
      </c>
      <c r="L274" s="1">
        <f t="shared" si="24"/>
        <v>380651.84735216363</v>
      </c>
    </row>
    <row r="275" spans="5:12">
      <c r="E275" t="s">
        <v>287</v>
      </c>
      <c r="F275">
        <v>271</v>
      </c>
      <c r="G275" s="1">
        <f t="shared" si="20"/>
        <v>2847.2234153290501</v>
      </c>
      <c r="H275" s="1">
        <f t="shared" si="21"/>
        <v>722.02100246579448</v>
      </c>
      <c r="I275" s="1">
        <f t="shared" si="22"/>
        <v>2125.2024128632556</v>
      </c>
      <c r="K275" s="1">
        <f t="shared" si="23"/>
        <v>219348.15264783631</v>
      </c>
      <c r="L275" s="1">
        <f t="shared" si="24"/>
        <v>382777.0497650269</v>
      </c>
    </row>
    <row r="276" spans="5:12">
      <c r="E276" t="s">
        <v>288</v>
      </c>
      <c r="F276">
        <v>272</v>
      </c>
      <c r="G276" s="1">
        <f t="shared" si="20"/>
        <v>2847.2234153290501</v>
      </c>
      <c r="H276" s="1">
        <f t="shared" si="21"/>
        <v>715.02554452345294</v>
      </c>
      <c r="I276" s="1">
        <f t="shared" si="22"/>
        <v>2132.1978708055972</v>
      </c>
      <c r="K276" s="1">
        <f t="shared" si="23"/>
        <v>217222.95023497305</v>
      </c>
      <c r="L276" s="1">
        <f t="shared" si="24"/>
        <v>384909.24763583246</v>
      </c>
    </row>
    <row r="277" spans="5:12">
      <c r="E277" t="s">
        <v>289</v>
      </c>
      <c r="F277">
        <v>273</v>
      </c>
      <c r="G277" s="1">
        <f t="shared" si="20"/>
        <v>2847.2234153290501</v>
      </c>
      <c r="H277" s="1">
        <f t="shared" si="21"/>
        <v>708.00705986538458</v>
      </c>
      <c r="I277" s="1">
        <f t="shared" si="22"/>
        <v>2139.2163554636654</v>
      </c>
      <c r="K277" s="1">
        <f t="shared" si="23"/>
        <v>215090.75236416745</v>
      </c>
      <c r="L277" s="1">
        <f t="shared" si="24"/>
        <v>387048.46399129613</v>
      </c>
    </row>
    <row r="278" spans="5:12">
      <c r="E278" t="s">
        <v>290</v>
      </c>
      <c r="F278">
        <v>274</v>
      </c>
      <c r="G278" s="1">
        <f t="shared" si="20"/>
        <v>2847.2234153290501</v>
      </c>
      <c r="H278" s="1">
        <f t="shared" si="21"/>
        <v>700.96547269531663</v>
      </c>
      <c r="I278" s="1">
        <f t="shared" si="22"/>
        <v>2146.2579426337334</v>
      </c>
      <c r="K278" s="1">
        <f t="shared" si="23"/>
        <v>212951.53600870378</v>
      </c>
      <c r="L278" s="1">
        <f t="shared" si="24"/>
        <v>389194.72193392989</v>
      </c>
    </row>
    <row r="279" spans="5:12">
      <c r="E279" t="s">
        <v>291</v>
      </c>
      <c r="F279">
        <v>275</v>
      </c>
      <c r="G279" s="1">
        <f t="shared" si="20"/>
        <v>2847.2234153290501</v>
      </c>
      <c r="H279" s="1">
        <f t="shared" si="21"/>
        <v>693.90070696748069</v>
      </c>
      <c r="I279" s="1">
        <f t="shared" si="22"/>
        <v>2153.3227083615693</v>
      </c>
      <c r="K279" s="1">
        <f t="shared" si="23"/>
        <v>210805.27806607005</v>
      </c>
      <c r="L279" s="1">
        <f t="shared" si="24"/>
        <v>391348.04464229144</v>
      </c>
    </row>
    <row r="280" spans="5:12">
      <c r="E280" t="s">
        <v>292</v>
      </c>
      <c r="F280">
        <v>276</v>
      </c>
      <c r="G280" s="1">
        <f t="shared" si="20"/>
        <v>2847.2234153290501</v>
      </c>
      <c r="H280" s="1">
        <f t="shared" si="21"/>
        <v>686.81268638579047</v>
      </c>
      <c r="I280" s="1">
        <f t="shared" si="22"/>
        <v>2160.4107289432595</v>
      </c>
      <c r="K280" s="1">
        <f t="shared" si="23"/>
        <v>208651.95535770847</v>
      </c>
      <c r="L280" s="1">
        <f t="shared" si="24"/>
        <v>393508.45537123468</v>
      </c>
    </row>
    <row r="281" spans="5:12">
      <c r="E281" t="s">
        <v>293</v>
      </c>
      <c r="F281">
        <v>277</v>
      </c>
      <c r="G281" s="1">
        <f t="shared" si="20"/>
        <v>2847.2234153290501</v>
      </c>
      <c r="H281" s="1">
        <f t="shared" si="21"/>
        <v>679.70133440301879</v>
      </c>
      <c r="I281" s="1">
        <f t="shared" si="22"/>
        <v>2167.5220809260313</v>
      </c>
      <c r="K281" s="1">
        <f t="shared" si="23"/>
        <v>206491.5446287652</v>
      </c>
      <c r="L281" s="1">
        <f t="shared" si="24"/>
        <v>395675.97745216073</v>
      </c>
    </row>
    <row r="282" spans="5:12">
      <c r="E282" t="s">
        <v>294</v>
      </c>
      <c r="F282">
        <v>278</v>
      </c>
      <c r="G282" s="1">
        <f t="shared" si="20"/>
        <v>2847.2234153290501</v>
      </c>
      <c r="H282" s="1">
        <f t="shared" si="21"/>
        <v>672.56657421997068</v>
      </c>
      <c r="I282" s="1">
        <f t="shared" si="22"/>
        <v>2174.6568411090793</v>
      </c>
      <c r="K282" s="1">
        <f t="shared" si="23"/>
        <v>204324.02254783918</v>
      </c>
      <c r="L282" s="1">
        <f t="shared" si="24"/>
        <v>397850.63429326983</v>
      </c>
    </row>
    <row r="283" spans="5:12">
      <c r="E283" t="s">
        <v>295</v>
      </c>
      <c r="F283">
        <v>279</v>
      </c>
      <c r="G283" s="1">
        <f t="shared" si="20"/>
        <v>2847.2234153290501</v>
      </c>
      <c r="H283" s="1">
        <f t="shared" si="21"/>
        <v>665.40832878465324</v>
      </c>
      <c r="I283" s="1">
        <f t="shared" si="22"/>
        <v>2181.8150865443968</v>
      </c>
      <c r="K283" s="1">
        <f t="shared" si="23"/>
        <v>202149.36570673011</v>
      </c>
      <c r="L283" s="1">
        <f t="shared" si="24"/>
        <v>400032.44937981421</v>
      </c>
    </row>
    <row r="284" spans="5:12">
      <c r="E284" t="s">
        <v>296</v>
      </c>
      <c r="F284">
        <v>280</v>
      </c>
      <c r="G284" s="1">
        <f t="shared" si="20"/>
        <v>2847.2234153290501</v>
      </c>
      <c r="H284" s="1">
        <f t="shared" si="21"/>
        <v>658.22652079144461</v>
      </c>
      <c r="I284" s="1">
        <f t="shared" si="22"/>
        <v>2188.9968945376054</v>
      </c>
      <c r="K284" s="1">
        <f t="shared" si="23"/>
        <v>199967.55062018571</v>
      </c>
      <c r="L284" s="1">
        <f t="shared" si="24"/>
        <v>402221.44627435179</v>
      </c>
    </row>
    <row r="285" spans="5:12">
      <c r="E285" t="s">
        <v>297</v>
      </c>
      <c r="F285">
        <v>281</v>
      </c>
      <c r="G285" s="1">
        <f t="shared" si="20"/>
        <v>2847.2234153290501</v>
      </c>
      <c r="H285" s="1">
        <f t="shared" si="21"/>
        <v>651.02107268025827</v>
      </c>
      <c r="I285" s="1">
        <f t="shared" si="22"/>
        <v>2196.2023426487917</v>
      </c>
      <c r="K285" s="1">
        <f t="shared" si="23"/>
        <v>197778.55372564809</v>
      </c>
      <c r="L285" s="1">
        <f t="shared" si="24"/>
        <v>404417.64861700061</v>
      </c>
    </row>
    <row r="286" spans="5:12">
      <c r="E286" t="s">
        <v>298</v>
      </c>
      <c r="F286">
        <v>282</v>
      </c>
      <c r="G286" s="1">
        <f t="shared" si="20"/>
        <v>2847.2234153290501</v>
      </c>
      <c r="H286" s="1">
        <f t="shared" si="21"/>
        <v>643.79190663570603</v>
      </c>
      <c r="I286" s="1">
        <f t="shared" si="22"/>
        <v>2203.4315086933439</v>
      </c>
      <c r="K286" s="1">
        <f t="shared" si="23"/>
        <v>195582.3513829993</v>
      </c>
      <c r="L286" s="1">
        <f t="shared" si="24"/>
        <v>406621.08012569393</v>
      </c>
    </row>
    <row r="287" spans="5:12">
      <c r="E287" t="s">
        <v>299</v>
      </c>
      <c r="F287">
        <v>283</v>
      </c>
      <c r="G287" s="1">
        <f t="shared" si="20"/>
        <v>2847.2234153290501</v>
      </c>
      <c r="H287" s="1">
        <f t="shared" si="21"/>
        <v>636.53894458625712</v>
      </c>
      <c r="I287" s="1">
        <f t="shared" si="22"/>
        <v>2210.6844707427931</v>
      </c>
      <c r="K287" s="1">
        <f t="shared" si="23"/>
        <v>193378.91987430595</v>
      </c>
      <c r="L287" s="1">
        <f t="shared" si="24"/>
        <v>408831.7645964367</v>
      </c>
    </row>
    <row r="288" spans="5:12">
      <c r="E288" t="s">
        <v>300</v>
      </c>
      <c r="F288">
        <v>284</v>
      </c>
      <c r="G288" s="1">
        <f t="shared" si="20"/>
        <v>2847.2234153290501</v>
      </c>
      <c r="H288" s="1">
        <f t="shared" si="21"/>
        <v>629.26210820339543</v>
      </c>
      <c r="I288" s="1">
        <f t="shared" si="22"/>
        <v>2217.9613071256545</v>
      </c>
      <c r="K288" s="1">
        <f t="shared" si="23"/>
        <v>191168.23540356316</v>
      </c>
      <c r="L288" s="1">
        <f t="shared" si="24"/>
        <v>411049.72590356233</v>
      </c>
    </row>
    <row r="289" spans="5:12">
      <c r="E289" t="s">
        <v>301</v>
      </c>
      <c r="F289">
        <v>285</v>
      </c>
      <c r="G289" s="1">
        <f t="shared" si="20"/>
        <v>2847.2234153290501</v>
      </c>
      <c r="H289" s="1">
        <f t="shared" si="21"/>
        <v>621.96131890077345</v>
      </c>
      <c r="I289" s="1">
        <f t="shared" si="22"/>
        <v>2225.2620964282769</v>
      </c>
      <c r="K289" s="1">
        <f t="shared" si="23"/>
        <v>188950.2740964375</v>
      </c>
      <c r="L289" s="1">
        <f t="shared" si="24"/>
        <v>413274.98799999058</v>
      </c>
    </row>
    <row r="290" spans="5:12">
      <c r="E290" t="s">
        <v>302</v>
      </c>
      <c r="F290">
        <v>286</v>
      </c>
      <c r="G290" s="1">
        <f t="shared" si="20"/>
        <v>2847.2234153290501</v>
      </c>
      <c r="H290" s="1">
        <f t="shared" si="21"/>
        <v>614.63649783336371</v>
      </c>
      <c r="I290" s="1">
        <f t="shared" si="22"/>
        <v>2232.5869174956865</v>
      </c>
      <c r="K290" s="1">
        <f t="shared" si="23"/>
        <v>186725.01200000921</v>
      </c>
      <c r="L290" s="1">
        <f t="shared" si="24"/>
        <v>415507.57491748629</v>
      </c>
    </row>
    <row r="291" spans="5:12">
      <c r="E291" t="s">
        <v>303</v>
      </c>
      <c r="F291">
        <v>287</v>
      </c>
      <c r="G291" s="1">
        <f t="shared" si="20"/>
        <v>2847.2234153290501</v>
      </c>
      <c r="H291" s="1">
        <f t="shared" si="21"/>
        <v>607.28756589660713</v>
      </c>
      <c r="I291" s="1">
        <f t="shared" si="22"/>
        <v>2239.9358494324429</v>
      </c>
      <c r="K291" s="1">
        <f t="shared" si="23"/>
        <v>184492.42508251354</v>
      </c>
      <c r="L291" s="1">
        <f t="shared" si="24"/>
        <v>417747.51076691871</v>
      </c>
    </row>
    <row r="292" spans="5:12">
      <c r="E292" t="s">
        <v>304</v>
      </c>
      <c r="F292">
        <v>288</v>
      </c>
      <c r="G292" s="1">
        <f t="shared" si="20"/>
        <v>2847.2234153290501</v>
      </c>
      <c r="H292" s="1">
        <f t="shared" si="21"/>
        <v>599.9144437255585</v>
      </c>
      <c r="I292" s="1">
        <f t="shared" si="22"/>
        <v>2247.3089716034915</v>
      </c>
      <c r="K292" s="1">
        <f t="shared" si="23"/>
        <v>182252.48923308108</v>
      </c>
      <c r="L292" s="1">
        <f t="shared" si="24"/>
        <v>419994.81973852223</v>
      </c>
    </row>
    <row r="293" spans="5:12">
      <c r="E293" t="s">
        <v>305</v>
      </c>
      <c r="F293">
        <v>289</v>
      </c>
      <c r="G293" s="1">
        <f t="shared" si="20"/>
        <v>2847.2234153290501</v>
      </c>
      <c r="H293" s="1">
        <f t="shared" si="21"/>
        <v>592.51705169403044</v>
      </c>
      <c r="I293" s="1">
        <f t="shared" si="22"/>
        <v>2254.7063636350194</v>
      </c>
      <c r="K293" s="1">
        <f t="shared" si="23"/>
        <v>180005.1802614776</v>
      </c>
      <c r="L293" s="1">
        <f t="shared" si="24"/>
        <v>422249.52610215725</v>
      </c>
    </row>
    <row r="294" spans="5:12">
      <c r="E294" t="s">
        <v>306</v>
      </c>
      <c r="F294">
        <v>290</v>
      </c>
      <c r="G294" s="1">
        <f t="shared" si="20"/>
        <v>2847.2234153290501</v>
      </c>
      <c r="H294" s="1">
        <f t="shared" si="21"/>
        <v>585.09530991373174</v>
      </c>
      <c r="I294" s="1">
        <f t="shared" si="22"/>
        <v>2262.1281054153183</v>
      </c>
      <c r="K294" s="1">
        <f t="shared" si="23"/>
        <v>177750.47389784257</v>
      </c>
      <c r="L294" s="1">
        <f t="shared" si="24"/>
        <v>424511.65420757257</v>
      </c>
    </row>
    <row r="295" spans="5:12">
      <c r="E295" t="s">
        <v>307</v>
      </c>
      <c r="F295">
        <v>291</v>
      </c>
      <c r="G295" s="1">
        <f t="shared" si="20"/>
        <v>2847.2234153290501</v>
      </c>
      <c r="H295" s="1">
        <f t="shared" si="21"/>
        <v>577.64913823340635</v>
      </c>
      <c r="I295" s="1">
        <f t="shared" si="22"/>
        <v>2269.574277095644</v>
      </c>
      <c r="K295" s="1">
        <f t="shared" si="23"/>
        <v>175488.34579242725</v>
      </c>
      <c r="L295" s="1">
        <f t="shared" si="24"/>
        <v>426781.22848466825</v>
      </c>
    </row>
    <row r="296" spans="5:12">
      <c r="E296" t="s">
        <v>308</v>
      </c>
      <c r="F296">
        <v>292</v>
      </c>
      <c r="G296" s="1">
        <f t="shared" si="20"/>
        <v>2847.2234153290501</v>
      </c>
      <c r="H296" s="1">
        <f t="shared" si="21"/>
        <v>570.17845623796654</v>
      </c>
      <c r="I296" s="1">
        <f t="shared" si="22"/>
        <v>2277.0449590910835</v>
      </c>
      <c r="K296" s="1">
        <f t="shared" si="23"/>
        <v>173218.77151533161</v>
      </c>
      <c r="L296" s="1">
        <f t="shared" si="24"/>
        <v>429058.2734437593</v>
      </c>
    </row>
    <row r="297" spans="5:12">
      <c r="E297" t="s">
        <v>309</v>
      </c>
      <c r="F297">
        <v>293</v>
      </c>
      <c r="G297" s="1">
        <f t="shared" si="20"/>
        <v>2847.2234153290501</v>
      </c>
      <c r="H297" s="1">
        <f t="shared" si="21"/>
        <v>562.68318324762504</v>
      </c>
      <c r="I297" s="1">
        <f t="shared" si="22"/>
        <v>2284.5402320814251</v>
      </c>
      <c r="K297" s="1">
        <f t="shared" si="23"/>
        <v>170941.72655624052</v>
      </c>
      <c r="L297" s="1">
        <f t="shared" si="24"/>
        <v>431342.81367584073</v>
      </c>
    </row>
    <row r="298" spans="5:12">
      <c r="E298" t="s">
        <v>310</v>
      </c>
      <c r="F298">
        <v>294</v>
      </c>
      <c r="G298" s="1">
        <f t="shared" si="20"/>
        <v>2847.2234153290501</v>
      </c>
      <c r="H298" s="1">
        <f t="shared" si="21"/>
        <v>555.16323831702368</v>
      </c>
      <c r="I298" s="1">
        <f t="shared" si="22"/>
        <v>2292.0601770120265</v>
      </c>
      <c r="K298" s="1">
        <f t="shared" si="23"/>
        <v>168657.18632415909</v>
      </c>
      <c r="L298" s="1">
        <f t="shared" si="24"/>
        <v>433634.87385285273</v>
      </c>
    </row>
    <row r="299" spans="5:12">
      <c r="E299" t="s">
        <v>311</v>
      </c>
      <c r="F299">
        <v>295</v>
      </c>
      <c r="G299" s="1">
        <f t="shared" si="20"/>
        <v>2847.2234153290501</v>
      </c>
      <c r="H299" s="1">
        <f t="shared" si="21"/>
        <v>547.6185402343591</v>
      </c>
      <c r="I299" s="1">
        <f t="shared" si="22"/>
        <v>2299.6048750946911</v>
      </c>
      <c r="K299" s="1">
        <f t="shared" si="23"/>
        <v>166365.12614714706</v>
      </c>
      <c r="L299" s="1">
        <f t="shared" si="24"/>
        <v>435934.4787279474</v>
      </c>
    </row>
    <row r="300" spans="5:12">
      <c r="E300" t="s">
        <v>312</v>
      </c>
      <c r="F300">
        <v>296</v>
      </c>
      <c r="G300" s="1">
        <f t="shared" si="20"/>
        <v>2847.2234153290501</v>
      </c>
      <c r="H300" s="1">
        <f t="shared" si="21"/>
        <v>540.04900752050571</v>
      </c>
      <c r="I300" s="1">
        <f t="shared" si="22"/>
        <v>2307.1744078085444</v>
      </c>
      <c r="K300" s="1">
        <f t="shared" si="23"/>
        <v>164065.52127205237</v>
      </c>
      <c r="L300" s="1">
        <f t="shared" si="24"/>
        <v>438241.65313575591</v>
      </c>
    </row>
    <row r="301" spans="5:12">
      <c r="E301" t="s">
        <v>313</v>
      </c>
      <c r="F301">
        <v>297</v>
      </c>
      <c r="G301" s="1">
        <f t="shared" si="20"/>
        <v>2847.2234153290501</v>
      </c>
      <c r="H301" s="1">
        <f t="shared" si="21"/>
        <v>532.4545584281359</v>
      </c>
      <c r="I301" s="1">
        <f t="shared" si="22"/>
        <v>2314.7688569009142</v>
      </c>
      <c r="K301" s="1">
        <f t="shared" si="23"/>
        <v>161758.34686424382</v>
      </c>
      <c r="L301" s="1">
        <f t="shared" si="24"/>
        <v>440556.42199265683</v>
      </c>
    </row>
    <row r="302" spans="5:12">
      <c r="E302" t="s">
        <v>314</v>
      </c>
      <c r="F302">
        <v>298</v>
      </c>
      <c r="G302" s="1">
        <f t="shared" si="20"/>
        <v>2847.2234153290501</v>
      </c>
      <c r="H302" s="1">
        <f t="shared" si="21"/>
        <v>524.83511094083713</v>
      </c>
      <c r="I302" s="1">
        <f t="shared" si="22"/>
        <v>2322.3883043882129</v>
      </c>
      <c r="K302" s="1">
        <f t="shared" si="23"/>
        <v>159443.57800734291</v>
      </c>
      <c r="L302" s="1">
        <f t="shared" si="24"/>
        <v>442878.81029704504</v>
      </c>
    </row>
    <row r="303" spans="5:12">
      <c r="E303" t="s">
        <v>315</v>
      </c>
      <c r="F303">
        <v>299</v>
      </c>
      <c r="G303" s="1">
        <f t="shared" si="20"/>
        <v>2847.2234153290501</v>
      </c>
      <c r="H303" s="1">
        <f t="shared" si="21"/>
        <v>517.19058277222587</v>
      </c>
      <c r="I303" s="1">
        <f t="shared" si="22"/>
        <v>2330.0328325568244</v>
      </c>
      <c r="K303" s="1">
        <f t="shared" si="23"/>
        <v>157121.1897029547</v>
      </c>
      <c r="L303" s="1">
        <f t="shared" si="24"/>
        <v>445208.84312960185</v>
      </c>
    </row>
    <row r="304" spans="5:12">
      <c r="E304" t="s">
        <v>316</v>
      </c>
      <c r="F304">
        <v>300</v>
      </c>
      <c r="G304" s="1">
        <f t="shared" si="20"/>
        <v>2847.2234153290501</v>
      </c>
      <c r="H304" s="1">
        <f t="shared" si="21"/>
        <v>509.5208913650597</v>
      </c>
      <c r="I304" s="1">
        <f t="shared" si="22"/>
        <v>2337.7025239639906</v>
      </c>
      <c r="K304" s="1">
        <f t="shared" si="23"/>
        <v>154791.15687039788</v>
      </c>
      <c r="L304" s="1">
        <f t="shared" si="24"/>
        <v>447546.54565356584</v>
      </c>
    </row>
    <row r="305" spans="5:12">
      <c r="E305" t="s">
        <v>317</v>
      </c>
      <c r="F305">
        <v>301</v>
      </c>
      <c r="G305" s="1">
        <f t="shared" si="20"/>
        <v>2847.2234153290501</v>
      </c>
      <c r="H305" s="1">
        <f t="shared" si="21"/>
        <v>501.82595389034492</v>
      </c>
      <c r="I305" s="1">
        <f t="shared" si="22"/>
        <v>2345.3974614387052</v>
      </c>
      <c r="K305" s="1">
        <f t="shared" si="23"/>
        <v>152453.45434643389</v>
      </c>
      <c r="L305" s="1">
        <f t="shared" si="24"/>
        <v>449891.94311500457</v>
      </c>
    </row>
    <row r="306" spans="5:12">
      <c r="E306" t="s">
        <v>318</v>
      </c>
      <c r="F306">
        <v>302</v>
      </c>
      <c r="G306" s="1">
        <f t="shared" si="20"/>
        <v>2847.2234153290501</v>
      </c>
      <c r="H306" s="1">
        <f t="shared" si="21"/>
        <v>494.10568724644253</v>
      </c>
      <c r="I306" s="1">
        <f t="shared" si="22"/>
        <v>2353.1177280826078</v>
      </c>
      <c r="K306" s="1">
        <f t="shared" si="23"/>
        <v>150108.0568849952</v>
      </c>
      <c r="L306" s="1">
        <f t="shared" si="24"/>
        <v>452245.06084308715</v>
      </c>
    </row>
    <row r="307" spans="5:12">
      <c r="E307" t="s">
        <v>319</v>
      </c>
      <c r="F307">
        <v>303</v>
      </c>
      <c r="G307" s="1">
        <f t="shared" si="20"/>
        <v>2847.2234153290501</v>
      </c>
      <c r="H307" s="1">
        <f t="shared" si="21"/>
        <v>486.36000805817065</v>
      </c>
      <c r="I307" s="1">
        <f t="shared" si="22"/>
        <v>2360.8634072708796</v>
      </c>
      <c r="K307" s="1">
        <f t="shared" si="23"/>
        <v>147754.93915691259</v>
      </c>
      <c r="L307" s="1">
        <f t="shared" si="24"/>
        <v>454605.92425035802</v>
      </c>
    </row>
    <row r="308" spans="5:12">
      <c r="E308" t="s">
        <v>320</v>
      </c>
      <c r="F308">
        <v>304</v>
      </c>
      <c r="G308" s="1">
        <f t="shared" si="20"/>
        <v>2847.2234153290501</v>
      </c>
      <c r="H308" s="1">
        <f t="shared" si="21"/>
        <v>478.58883267590403</v>
      </c>
      <c r="I308" s="1">
        <f t="shared" si="22"/>
        <v>2368.634582653146</v>
      </c>
      <c r="K308" s="1">
        <f t="shared" si="23"/>
        <v>145394.07574964172</v>
      </c>
      <c r="L308" s="1">
        <f t="shared" si="24"/>
        <v>456974.55883301113</v>
      </c>
    </row>
    <row r="309" spans="5:12">
      <c r="E309" t="s">
        <v>321</v>
      </c>
      <c r="F309">
        <v>305</v>
      </c>
      <c r="G309" s="1">
        <f t="shared" si="20"/>
        <v>2847.2234153290501</v>
      </c>
      <c r="H309" s="1">
        <f t="shared" si="21"/>
        <v>470.79207717467074</v>
      </c>
      <c r="I309" s="1">
        <f t="shared" si="22"/>
        <v>2376.4313381543793</v>
      </c>
      <c r="K309" s="1">
        <f t="shared" si="23"/>
        <v>143025.44116698857</v>
      </c>
      <c r="L309" s="1">
        <f t="shared" si="24"/>
        <v>459350.9901711655</v>
      </c>
    </row>
    <row r="310" spans="5:12">
      <c r="E310" t="s">
        <v>322</v>
      </c>
      <c r="F310">
        <v>306</v>
      </c>
      <c r="G310" s="1">
        <f t="shared" si="20"/>
        <v>2847.2234153290501</v>
      </c>
      <c r="H310" s="1">
        <f t="shared" si="21"/>
        <v>462.96965735324585</v>
      </c>
      <c r="I310" s="1">
        <f t="shared" si="22"/>
        <v>2384.2537579758041</v>
      </c>
      <c r="K310" s="1">
        <f t="shared" si="23"/>
        <v>140649.00982883418</v>
      </c>
      <c r="L310" s="1">
        <f t="shared" si="24"/>
        <v>461735.24392914132</v>
      </c>
    </row>
    <row r="311" spans="5:12">
      <c r="E311" t="s">
        <v>323</v>
      </c>
      <c r="F311">
        <v>307</v>
      </c>
      <c r="G311" s="1">
        <f t="shared" si="20"/>
        <v>2847.2234153290501</v>
      </c>
      <c r="H311" s="1">
        <f t="shared" si="21"/>
        <v>455.12148873324219</v>
      </c>
      <c r="I311" s="1">
        <f t="shared" si="22"/>
        <v>2392.101926595808</v>
      </c>
      <c r="K311" s="1">
        <f t="shared" si="23"/>
        <v>138264.75607085839</v>
      </c>
      <c r="L311" s="1">
        <f t="shared" si="24"/>
        <v>464127.34585573711</v>
      </c>
    </row>
    <row r="312" spans="5:12">
      <c r="E312" t="s">
        <v>324</v>
      </c>
      <c r="F312">
        <v>308</v>
      </c>
      <c r="G312" s="1">
        <f t="shared" si="20"/>
        <v>2847.2234153290501</v>
      </c>
      <c r="H312" s="1">
        <f t="shared" si="21"/>
        <v>447.24748655819764</v>
      </c>
      <c r="I312" s="1">
        <f t="shared" si="22"/>
        <v>2399.9759287708525</v>
      </c>
      <c r="K312" s="1">
        <f t="shared" si="23"/>
        <v>135872.65414426257</v>
      </c>
      <c r="L312" s="1">
        <f t="shared" si="24"/>
        <v>466527.32178450795</v>
      </c>
    </row>
    <row r="313" spans="5:12">
      <c r="E313" t="s">
        <v>325</v>
      </c>
      <c r="F313">
        <v>309</v>
      </c>
      <c r="G313" s="1">
        <f t="shared" si="20"/>
        <v>2847.2234153290501</v>
      </c>
      <c r="H313" s="1">
        <f t="shared" si="21"/>
        <v>439.3475657926603</v>
      </c>
      <c r="I313" s="1">
        <f t="shared" si="22"/>
        <v>2407.87584953639</v>
      </c>
      <c r="K313" s="1">
        <f t="shared" si="23"/>
        <v>133472.67821549173</v>
      </c>
      <c r="L313" s="1">
        <f t="shared" si="24"/>
        <v>468935.19763404434</v>
      </c>
    </row>
    <row r="314" spans="5:12">
      <c r="E314" t="s">
        <v>326</v>
      </c>
      <c r="F314">
        <v>310</v>
      </c>
      <c r="G314" s="1">
        <f t="shared" si="20"/>
        <v>2847.2234153290501</v>
      </c>
      <c r="H314" s="1">
        <f t="shared" si="21"/>
        <v>431.42164112126966</v>
      </c>
      <c r="I314" s="1">
        <f t="shared" si="22"/>
        <v>2415.8017742077805</v>
      </c>
      <c r="K314" s="1">
        <f t="shared" si="23"/>
        <v>131064.80236595534</v>
      </c>
      <c r="L314" s="1">
        <f t="shared" si="24"/>
        <v>471350.99940825213</v>
      </c>
    </row>
    <row r="315" spans="5:12">
      <c r="E315" t="s">
        <v>327</v>
      </c>
      <c r="F315">
        <v>311</v>
      </c>
      <c r="G315" s="1">
        <f t="shared" si="20"/>
        <v>2847.2234153290501</v>
      </c>
      <c r="H315" s="1">
        <f t="shared" si="21"/>
        <v>423.46962694783571</v>
      </c>
      <c r="I315" s="1">
        <f t="shared" si="22"/>
        <v>2423.7537883812142</v>
      </c>
      <c r="K315" s="1">
        <f t="shared" si="23"/>
        <v>128649.00059174756</v>
      </c>
      <c r="L315" s="1">
        <f t="shared" si="24"/>
        <v>473774.75319663336</v>
      </c>
    </row>
    <row r="316" spans="5:12">
      <c r="E316" t="s">
        <v>328</v>
      </c>
      <c r="F316">
        <v>312</v>
      </c>
      <c r="G316" s="1">
        <f t="shared" si="20"/>
        <v>2847.2234153290501</v>
      </c>
      <c r="H316" s="1">
        <f t="shared" si="21"/>
        <v>415.49143739441428</v>
      </c>
      <c r="I316" s="1">
        <f t="shared" si="22"/>
        <v>2431.7319779346358</v>
      </c>
      <c r="K316" s="1">
        <f t="shared" si="23"/>
        <v>126225.24680336635</v>
      </c>
      <c r="L316" s="1">
        <f t="shared" si="24"/>
        <v>476206.48517456802</v>
      </c>
    </row>
    <row r="317" spans="5:12">
      <c r="E317" t="s">
        <v>329</v>
      </c>
      <c r="F317">
        <v>313</v>
      </c>
      <c r="G317" s="1">
        <f t="shared" si="20"/>
        <v>2847.2234153290501</v>
      </c>
      <c r="H317" s="1">
        <f t="shared" si="21"/>
        <v>407.48698630037939</v>
      </c>
      <c r="I317" s="1">
        <f t="shared" si="22"/>
        <v>2439.7364290286705</v>
      </c>
      <c r="K317" s="1">
        <f t="shared" si="23"/>
        <v>123793.51482543172</v>
      </c>
      <c r="L317" s="1">
        <f t="shared" si="24"/>
        <v>478646.2216035967</v>
      </c>
    </row>
    <row r="318" spans="5:12">
      <c r="E318" t="s">
        <v>330</v>
      </c>
      <c r="F318">
        <v>314</v>
      </c>
      <c r="G318" s="1">
        <f t="shared" si="20"/>
        <v>2847.2234153290501</v>
      </c>
      <c r="H318" s="1">
        <f t="shared" si="21"/>
        <v>399.45618722149339</v>
      </c>
      <c r="I318" s="1">
        <f t="shared" si="22"/>
        <v>2447.7672281075565</v>
      </c>
      <c r="K318" s="1">
        <f t="shared" si="23"/>
        <v>121353.77839640305</v>
      </c>
      <c r="L318" s="1">
        <f t="shared" si="24"/>
        <v>481093.98883170425</v>
      </c>
    </row>
    <row r="319" spans="5:12">
      <c r="E319" t="s">
        <v>331</v>
      </c>
      <c r="F319">
        <v>315</v>
      </c>
      <c r="G319" s="1">
        <f t="shared" si="20"/>
        <v>2847.2234153290501</v>
      </c>
      <c r="H319" s="1">
        <f t="shared" si="21"/>
        <v>391.39895342897267</v>
      </c>
      <c r="I319" s="1">
        <f t="shared" si="22"/>
        <v>2455.8244619000775</v>
      </c>
      <c r="K319" s="1">
        <f t="shared" si="23"/>
        <v>118906.0111682955</v>
      </c>
      <c r="L319" s="1">
        <f t="shared" si="24"/>
        <v>483549.81329360435</v>
      </c>
    </row>
    <row r="320" spans="5:12">
      <c r="E320" t="s">
        <v>332</v>
      </c>
      <c r="F320">
        <v>316</v>
      </c>
      <c r="G320" s="1">
        <f t="shared" si="20"/>
        <v>2847.2234153290501</v>
      </c>
      <c r="H320" s="1">
        <f t="shared" si="21"/>
        <v>383.31519790855162</v>
      </c>
      <c r="I320" s="1">
        <f t="shared" si="22"/>
        <v>2463.9082174204987</v>
      </c>
      <c r="K320" s="1">
        <f t="shared" si="23"/>
        <v>116450.18670639543</v>
      </c>
      <c r="L320" s="1">
        <f t="shared" si="24"/>
        <v>486013.72151102487</v>
      </c>
    </row>
    <row r="321" spans="5:12">
      <c r="E321" t="s">
        <v>333</v>
      </c>
      <c r="F321">
        <v>317</v>
      </c>
      <c r="G321" s="1">
        <f t="shared" si="20"/>
        <v>2847.2234153290501</v>
      </c>
      <c r="H321" s="1">
        <f t="shared" si="21"/>
        <v>375.20483335954253</v>
      </c>
      <c r="I321" s="1">
        <f t="shared" si="22"/>
        <v>2472.0185819695075</v>
      </c>
      <c r="K321" s="1">
        <f t="shared" si="23"/>
        <v>113986.27848897493</v>
      </c>
      <c r="L321" s="1">
        <f t="shared" si="24"/>
        <v>488485.74009299435</v>
      </c>
    </row>
    <row r="322" spans="5:12">
      <c r="E322" t="s">
        <v>334</v>
      </c>
      <c r="F322">
        <v>318</v>
      </c>
      <c r="G322" s="1">
        <f t="shared" si="20"/>
        <v>2847.2234153290501</v>
      </c>
      <c r="H322" s="1">
        <f t="shared" si="21"/>
        <v>367.06777219389284</v>
      </c>
      <c r="I322" s="1">
        <f t="shared" si="22"/>
        <v>2480.1556431351573</v>
      </c>
      <c r="K322" s="1">
        <f t="shared" si="23"/>
        <v>111514.25990700543</v>
      </c>
      <c r="L322" s="1">
        <f t="shared" si="24"/>
        <v>490965.89573612949</v>
      </c>
    </row>
    <row r="323" spans="5:12">
      <c r="E323" t="s">
        <v>335</v>
      </c>
      <c r="F323">
        <v>319</v>
      </c>
      <c r="G323" s="1">
        <f t="shared" si="20"/>
        <v>2847.2234153290501</v>
      </c>
      <c r="H323" s="1">
        <f t="shared" si="21"/>
        <v>358.90392653523963</v>
      </c>
      <c r="I323" s="1">
        <f t="shared" si="22"/>
        <v>2488.3194887938107</v>
      </c>
      <c r="K323" s="1">
        <f t="shared" si="23"/>
        <v>109034.10426387026</v>
      </c>
      <c r="L323" s="1">
        <f t="shared" si="24"/>
        <v>493454.21522492327</v>
      </c>
    </row>
    <row r="324" spans="5:12">
      <c r="E324" t="s">
        <v>336</v>
      </c>
      <c r="F324">
        <v>320</v>
      </c>
      <c r="G324" s="1">
        <f t="shared" si="20"/>
        <v>2847.2234153290501</v>
      </c>
      <c r="H324" s="1">
        <f t="shared" si="21"/>
        <v>350.71320821796002</v>
      </c>
      <c r="I324" s="1">
        <f t="shared" si="22"/>
        <v>2496.51020711109</v>
      </c>
      <c r="K324" s="1">
        <f t="shared" si="23"/>
        <v>106545.78477507645</v>
      </c>
      <c r="L324" s="1">
        <f t="shared" si="24"/>
        <v>495950.72543203435</v>
      </c>
    </row>
    <row r="325" spans="5:12">
      <c r="E325" t="s">
        <v>337</v>
      </c>
      <c r="F325">
        <v>321</v>
      </c>
      <c r="G325" s="1">
        <f t="shared" ref="G325:G364" si="25">IF($B$9&lt;K325+(K325*($B$5/$B$7)),$B$9,K325+(K325*($B$5/$B$7)))</f>
        <v>2847.2234153290501</v>
      </c>
      <c r="H325" s="1">
        <f t="shared" ref="H325:H364" si="26">K325*$B$5/$B$7</f>
        <v>342.49552878621927</v>
      </c>
      <c r="I325" s="1">
        <f t="shared" ref="I325:I364" si="27">G325-H325</f>
        <v>2504.7278865428307</v>
      </c>
      <c r="K325" s="1">
        <f t="shared" si="23"/>
        <v>104049.27456796536</v>
      </c>
      <c r="L325" s="1">
        <f t="shared" si="24"/>
        <v>498455.4533185772</v>
      </c>
    </row>
    <row r="326" spans="5:12">
      <c r="E326" t="s">
        <v>338</v>
      </c>
      <c r="F326">
        <v>322</v>
      </c>
      <c r="G326" s="1">
        <f t="shared" si="25"/>
        <v>2847.2234153290501</v>
      </c>
      <c r="H326" s="1">
        <f t="shared" si="26"/>
        <v>334.25079949301585</v>
      </c>
      <c r="I326" s="1">
        <f t="shared" si="27"/>
        <v>2512.9726158360345</v>
      </c>
      <c r="K326" s="1">
        <f t="shared" ref="K326:K364" si="28">K325-I325-J325</f>
        <v>101544.54668142254</v>
      </c>
      <c r="L326" s="1">
        <f t="shared" si="24"/>
        <v>500968.42593441322</v>
      </c>
    </row>
    <row r="327" spans="5:12">
      <c r="E327" t="s">
        <v>339</v>
      </c>
      <c r="F327">
        <v>323</v>
      </c>
      <c r="G327" s="1">
        <f t="shared" si="25"/>
        <v>2847.2234153290501</v>
      </c>
      <c r="H327" s="1">
        <f t="shared" si="26"/>
        <v>325.97893129922227</v>
      </c>
      <c r="I327" s="1">
        <f t="shared" si="27"/>
        <v>2521.2444840298276</v>
      </c>
      <c r="K327" s="1">
        <f t="shared" si="28"/>
        <v>99031.574065586508</v>
      </c>
      <c r="L327" s="1">
        <f t="shared" ref="L327:L364" si="29">L326+I327</f>
        <v>503489.67041844304</v>
      </c>
    </row>
    <row r="328" spans="5:12">
      <c r="E328" t="s">
        <v>340</v>
      </c>
      <c r="F328">
        <v>324</v>
      </c>
      <c r="G328" s="1">
        <f t="shared" si="25"/>
        <v>2847.2234153290501</v>
      </c>
      <c r="H328" s="1">
        <f t="shared" si="26"/>
        <v>317.6798348726241</v>
      </c>
      <c r="I328" s="1">
        <f t="shared" si="27"/>
        <v>2529.5435804564258</v>
      </c>
      <c r="K328" s="1">
        <f t="shared" si="28"/>
        <v>96510.329581556682</v>
      </c>
      <c r="L328" s="1">
        <f t="shared" si="29"/>
        <v>506019.21399889945</v>
      </c>
    </row>
    <row r="329" spans="5:12">
      <c r="E329" t="s">
        <v>341</v>
      </c>
      <c r="F329">
        <v>325</v>
      </c>
      <c r="G329" s="1">
        <f t="shared" si="25"/>
        <v>2847.2234153290501</v>
      </c>
      <c r="H329" s="1">
        <f t="shared" si="26"/>
        <v>309.35342058695505</v>
      </c>
      <c r="I329" s="1">
        <f t="shared" si="27"/>
        <v>2537.8699947420951</v>
      </c>
      <c r="K329" s="1">
        <f t="shared" si="28"/>
        <v>93980.786001100263</v>
      </c>
      <c r="L329" s="1">
        <f t="shared" si="29"/>
        <v>508557.08399364154</v>
      </c>
    </row>
    <row r="330" spans="5:12">
      <c r="E330" t="s">
        <v>342</v>
      </c>
      <c r="F330">
        <v>326</v>
      </c>
      <c r="G330" s="1">
        <f t="shared" si="25"/>
        <v>2847.2234153290501</v>
      </c>
      <c r="H330" s="1">
        <f t="shared" si="26"/>
        <v>300.99959852092894</v>
      </c>
      <c r="I330" s="1">
        <f t="shared" si="27"/>
        <v>2546.2238168081212</v>
      </c>
      <c r="K330" s="1">
        <f t="shared" si="28"/>
        <v>91442.916006358166</v>
      </c>
      <c r="L330" s="1">
        <f t="shared" si="29"/>
        <v>511103.30781044968</v>
      </c>
    </row>
    <row r="331" spans="5:12">
      <c r="E331" t="s">
        <v>343</v>
      </c>
      <c r="F331">
        <v>327</v>
      </c>
      <c r="G331" s="1">
        <f t="shared" si="25"/>
        <v>2847.2234153290501</v>
      </c>
      <c r="H331" s="1">
        <f t="shared" si="26"/>
        <v>292.6182784572689</v>
      </c>
      <c r="I331" s="1">
        <f t="shared" si="27"/>
        <v>2554.6051368717813</v>
      </c>
      <c r="K331" s="1">
        <f t="shared" si="28"/>
        <v>88896.692189550042</v>
      </c>
      <c r="L331" s="1">
        <f t="shared" si="29"/>
        <v>513657.91294732149</v>
      </c>
    </row>
    <row r="332" spans="5:12">
      <c r="E332" t="s">
        <v>344</v>
      </c>
      <c r="F332">
        <v>328</v>
      </c>
      <c r="G332" s="1">
        <f t="shared" si="25"/>
        <v>2847.2234153290501</v>
      </c>
      <c r="H332" s="1">
        <f t="shared" si="26"/>
        <v>284.20936988173264</v>
      </c>
      <c r="I332" s="1">
        <f t="shared" si="27"/>
        <v>2563.0140454473176</v>
      </c>
      <c r="K332" s="1">
        <f t="shared" si="28"/>
        <v>86342.087052678267</v>
      </c>
      <c r="L332" s="1">
        <f t="shared" si="29"/>
        <v>516220.92699276883</v>
      </c>
    </row>
    <row r="333" spans="5:12">
      <c r="E333" t="s">
        <v>345</v>
      </c>
      <c r="F333">
        <v>329</v>
      </c>
      <c r="G333" s="1">
        <f t="shared" si="25"/>
        <v>2847.2234153290501</v>
      </c>
      <c r="H333" s="1">
        <f t="shared" si="26"/>
        <v>275.7727819821352</v>
      </c>
      <c r="I333" s="1">
        <f t="shared" si="27"/>
        <v>2571.4506333469149</v>
      </c>
      <c r="K333" s="1">
        <f t="shared" si="28"/>
        <v>83779.073007230952</v>
      </c>
      <c r="L333" s="1">
        <f t="shared" si="29"/>
        <v>518792.37762611575</v>
      </c>
    </row>
    <row r="334" spans="5:12">
      <c r="E334" t="s">
        <v>346</v>
      </c>
      <c r="F334">
        <v>330</v>
      </c>
      <c r="G334" s="1">
        <f t="shared" si="25"/>
        <v>2847.2234153290501</v>
      </c>
      <c r="H334" s="1">
        <f t="shared" si="26"/>
        <v>267.30842364736827</v>
      </c>
      <c r="I334" s="1">
        <f t="shared" si="27"/>
        <v>2579.9149916816818</v>
      </c>
      <c r="K334" s="1">
        <f t="shared" si="28"/>
        <v>81207.622373884034</v>
      </c>
      <c r="L334" s="1">
        <f t="shared" si="29"/>
        <v>521372.29261779744</v>
      </c>
    </row>
    <row r="335" spans="5:12">
      <c r="E335" t="s">
        <v>347</v>
      </c>
      <c r="F335">
        <v>331</v>
      </c>
      <c r="G335" s="1">
        <f t="shared" si="25"/>
        <v>2847.2234153290501</v>
      </c>
      <c r="H335" s="1">
        <f t="shared" si="26"/>
        <v>258.81620346641608</v>
      </c>
      <c r="I335" s="1">
        <f t="shared" si="27"/>
        <v>2588.4072118626341</v>
      </c>
      <c r="K335" s="1">
        <f t="shared" si="28"/>
        <v>78627.707382202352</v>
      </c>
      <c r="L335" s="1">
        <f t="shared" si="29"/>
        <v>523960.69982966007</v>
      </c>
    </row>
    <row r="336" spans="5:12">
      <c r="E336" t="s">
        <v>348</v>
      </c>
      <c r="F336">
        <v>332</v>
      </c>
      <c r="G336" s="1">
        <f t="shared" si="25"/>
        <v>2847.2234153290501</v>
      </c>
      <c r="H336" s="1">
        <f t="shared" si="26"/>
        <v>250.29602972736825</v>
      </c>
      <c r="I336" s="1">
        <f t="shared" si="27"/>
        <v>2596.9273856016816</v>
      </c>
      <c r="K336" s="1">
        <f t="shared" si="28"/>
        <v>76039.300170339717</v>
      </c>
      <c r="L336" s="1">
        <f t="shared" si="29"/>
        <v>526557.6272152618</v>
      </c>
    </row>
    <row r="337" spans="5:12">
      <c r="E337" t="s">
        <v>349</v>
      </c>
      <c r="F337">
        <v>333</v>
      </c>
      <c r="G337" s="1">
        <f t="shared" si="25"/>
        <v>2847.2234153290501</v>
      </c>
      <c r="H337" s="1">
        <f t="shared" si="26"/>
        <v>241.74781041642939</v>
      </c>
      <c r="I337" s="1">
        <f t="shared" si="27"/>
        <v>2605.4756049126208</v>
      </c>
      <c r="K337" s="1">
        <f t="shared" si="28"/>
        <v>73442.372784738036</v>
      </c>
      <c r="L337" s="1">
        <f t="shared" si="29"/>
        <v>529163.10282017442</v>
      </c>
    </row>
    <row r="338" spans="5:12">
      <c r="E338" t="s">
        <v>350</v>
      </c>
      <c r="F338">
        <v>334</v>
      </c>
      <c r="G338" s="1">
        <f t="shared" si="25"/>
        <v>2847.2234153290501</v>
      </c>
      <c r="H338" s="1">
        <f t="shared" si="26"/>
        <v>233.17145321692533</v>
      </c>
      <c r="I338" s="1">
        <f t="shared" si="27"/>
        <v>2614.0519621121248</v>
      </c>
      <c r="K338" s="1">
        <f t="shared" si="28"/>
        <v>70836.897179825421</v>
      </c>
      <c r="L338" s="1">
        <f t="shared" si="29"/>
        <v>531777.1547822865</v>
      </c>
    </row>
    <row r="339" spans="5:12">
      <c r="E339" t="s">
        <v>351</v>
      </c>
      <c r="F339">
        <v>335</v>
      </c>
      <c r="G339" s="1">
        <f t="shared" si="25"/>
        <v>2847.2234153290501</v>
      </c>
      <c r="H339" s="1">
        <f t="shared" si="26"/>
        <v>224.56686550830628</v>
      </c>
      <c r="I339" s="1">
        <f t="shared" si="27"/>
        <v>2622.6565498207437</v>
      </c>
      <c r="K339" s="1">
        <f t="shared" si="28"/>
        <v>68222.8452177133</v>
      </c>
      <c r="L339" s="1">
        <f t="shared" si="29"/>
        <v>534399.81133210729</v>
      </c>
    </row>
    <row r="340" spans="5:12">
      <c r="E340" t="s">
        <v>352</v>
      </c>
      <c r="F340">
        <v>336</v>
      </c>
      <c r="G340" s="1">
        <f t="shared" si="25"/>
        <v>2847.2234153290501</v>
      </c>
      <c r="H340" s="1">
        <f t="shared" si="26"/>
        <v>215.93395436514632</v>
      </c>
      <c r="I340" s="1">
        <f t="shared" si="27"/>
        <v>2631.2894609639038</v>
      </c>
      <c r="K340" s="1">
        <f t="shared" si="28"/>
        <v>65600.188667892551</v>
      </c>
      <c r="L340" s="1">
        <f t="shared" si="29"/>
        <v>537031.10079307121</v>
      </c>
    </row>
    <row r="341" spans="5:12">
      <c r="E341" t="s">
        <v>353</v>
      </c>
      <c r="F341">
        <v>337</v>
      </c>
      <c r="G341" s="1">
        <f t="shared" si="25"/>
        <v>2847.2234153290501</v>
      </c>
      <c r="H341" s="1">
        <f t="shared" si="26"/>
        <v>207.27262655614012</v>
      </c>
      <c r="I341" s="1">
        <f t="shared" si="27"/>
        <v>2639.9507887729101</v>
      </c>
      <c r="K341" s="1">
        <f t="shared" si="28"/>
        <v>62968.899206928647</v>
      </c>
      <c r="L341" s="1">
        <f t="shared" si="29"/>
        <v>539671.05158184411</v>
      </c>
    </row>
    <row r="342" spans="5:12">
      <c r="E342" t="s">
        <v>354</v>
      </c>
      <c r="F342">
        <v>338</v>
      </c>
      <c r="G342" s="1">
        <f t="shared" si="25"/>
        <v>2847.2234153290501</v>
      </c>
      <c r="H342" s="1">
        <f t="shared" si="26"/>
        <v>198.58278854309594</v>
      </c>
      <c r="I342" s="1">
        <f t="shared" si="27"/>
        <v>2648.6406267859543</v>
      </c>
      <c r="K342" s="1">
        <f t="shared" si="28"/>
        <v>60328.948418155735</v>
      </c>
      <c r="L342" s="1">
        <f t="shared" si="29"/>
        <v>542319.69220863003</v>
      </c>
    </row>
    <row r="343" spans="5:12">
      <c r="E343" t="s">
        <v>355</v>
      </c>
      <c r="F343">
        <v>339</v>
      </c>
      <c r="G343" s="1">
        <f t="shared" si="25"/>
        <v>2847.2234153290501</v>
      </c>
      <c r="H343" s="1">
        <f t="shared" si="26"/>
        <v>189.86434647992553</v>
      </c>
      <c r="I343" s="1">
        <f t="shared" si="27"/>
        <v>2657.3590688491245</v>
      </c>
      <c r="K343" s="1">
        <f t="shared" si="28"/>
        <v>57680.307791369778</v>
      </c>
      <c r="L343" s="1">
        <f t="shared" si="29"/>
        <v>544977.05127747916</v>
      </c>
    </row>
    <row r="344" spans="5:12">
      <c r="E344" t="s">
        <v>356</v>
      </c>
      <c r="F344">
        <v>340</v>
      </c>
      <c r="G344" s="1">
        <f t="shared" si="25"/>
        <v>2847.2234153290501</v>
      </c>
      <c r="H344" s="1">
        <f t="shared" si="26"/>
        <v>181.11720621163047</v>
      </c>
      <c r="I344" s="1">
        <f t="shared" si="27"/>
        <v>2666.1062091174194</v>
      </c>
      <c r="K344" s="1">
        <f t="shared" si="28"/>
        <v>55022.948722520654</v>
      </c>
      <c r="L344" s="1">
        <f t="shared" si="29"/>
        <v>547643.15748659661</v>
      </c>
    </row>
    <row r="345" spans="5:12">
      <c r="E345" t="s">
        <v>357</v>
      </c>
      <c r="F345">
        <v>341</v>
      </c>
      <c r="G345" s="1">
        <f t="shared" si="25"/>
        <v>2847.2234153290501</v>
      </c>
      <c r="H345" s="1">
        <f t="shared" si="26"/>
        <v>172.34127327328565</v>
      </c>
      <c r="I345" s="1">
        <f t="shared" si="27"/>
        <v>2674.8821420557642</v>
      </c>
      <c r="K345" s="1">
        <f t="shared" si="28"/>
        <v>52356.842513403237</v>
      </c>
      <c r="L345" s="1">
        <f t="shared" si="29"/>
        <v>550318.03962865239</v>
      </c>
    </row>
    <row r="346" spans="5:12">
      <c r="E346" t="s">
        <v>358</v>
      </c>
      <c r="F346">
        <v>342</v>
      </c>
      <c r="G346" s="1">
        <f t="shared" si="25"/>
        <v>2847.2234153290501</v>
      </c>
      <c r="H346" s="1">
        <f t="shared" si="26"/>
        <v>163.53645288901876</v>
      </c>
      <c r="I346" s="1">
        <f t="shared" si="27"/>
        <v>2683.6869624400315</v>
      </c>
      <c r="K346" s="1">
        <f t="shared" si="28"/>
        <v>49681.960371347472</v>
      </c>
      <c r="L346" s="1">
        <f t="shared" si="29"/>
        <v>553001.72659109242</v>
      </c>
    </row>
    <row r="347" spans="5:12">
      <c r="E347" t="s">
        <v>359</v>
      </c>
      <c r="F347">
        <v>343</v>
      </c>
      <c r="G347" s="1">
        <f t="shared" si="25"/>
        <v>2847.2234153290501</v>
      </c>
      <c r="H347" s="1">
        <f t="shared" si="26"/>
        <v>154.70264997098698</v>
      </c>
      <c r="I347" s="1">
        <f t="shared" si="27"/>
        <v>2692.5207653580633</v>
      </c>
      <c r="K347" s="1">
        <f t="shared" si="28"/>
        <v>46998.273408907437</v>
      </c>
      <c r="L347" s="1">
        <f t="shared" si="29"/>
        <v>555694.24735645053</v>
      </c>
    </row>
    <row r="348" spans="5:12">
      <c r="E348" t="s">
        <v>360</v>
      </c>
      <c r="F348">
        <v>344</v>
      </c>
      <c r="G348" s="1">
        <f t="shared" si="25"/>
        <v>2847.2234153290501</v>
      </c>
      <c r="H348" s="1">
        <f t="shared" si="26"/>
        <v>145.83976911835001</v>
      </c>
      <c r="I348" s="1">
        <f t="shared" si="27"/>
        <v>2701.3836462107001</v>
      </c>
      <c r="K348" s="1">
        <f t="shared" si="28"/>
        <v>44305.752643549371</v>
      </c>
      <c r="L348" s="1">
        <f t="shared" si="29"/>
        <v>558395.63100266119</v>
      </c>
    </row>
    <row r="349" spans="5:12">
      <c r="E349" t="s">
        <v>361</v>
      </c>
      <c r="F349">
        <v>345</v>
      </c>
      <c r="G349" s="1">
        <f t="shared" si="25"/>
        <v>2847.2234153290501</v>
      </c>
      <c r="H349" s="1">
        <f t="shared" si="26"/>
        <v>136.94771461623978</v>
      </c>
      <c r="I349" s="1">
        <f t="shared" si="27"/>
        <v>2710.2757007128102</v>
      </c>
      <c r="K349" s="1">
        <f t="shared" si="28"/>
        <v>41604.368997338672</v>
      </c>
      <c r="L349" s="1">
        <f t="shared" si="29"/>
        <v>561105.906703374</v>
      </c>
    </row>
    <row r="350" spans="5:12">
      <c r="E350" t="s">
        <v>362</v>
      </c>
      <c r="F350">
        <v>346</v>
      </c>
      <c r="G350" s="1">
        <f t="shared" si="25"/>
        <v>2847.2234153290501</v>
      </c>
      <c r="H350" s="1">
        <f t="shared" si="26"/>
        <v>128.02639043472681</v>
      </c>
      <c r="I350" s="1">
        <f t="shared" si="27"/>
        <v>2719.1970248943235</v>
      </c>
      <c r="K350" s="1">
        <f t="shared" si="28"/>
        <v>38894.093296625862</v>
      </c>
      <c r="L350" s="1">
        <f t="shared" si="29"/>
        <v>563825.1037282683</v>
      </c>
    </row>
    <row r="351" spans="5:12">
      <c r="E351" t="s">
        <v>363</v>
      </c>
      <c r="F351">
        <v>347</v>
      </c>
      <c r="G351" s="1">
        <f t="shared" si="25"/>
        <v>2847.2234153290501</v>
      </c>
      <c r="H351" s="1">
        <f t="shared" si="26"/>
        <v>119.07570022778297</v>
      </c>
      <c r="I351" s="1">
        <f t="shared" si="27"/>
        <v>2728.1477151012673</v>
      </c>
      <c r="K351" s="1">
        <f t="shared" si="28"/>
        <v>36174.896271731537</v>
      </c>
      <c r="L351" s="1">
        <f t="shared" si="29"/>
        <v>566553.25144336955</v>
      </c>
    </row>
    <row r="352" spans="5:12">
      <c r="E352" t="s">
        <v>364</v>
      </c>
      <c r="F352">
        <v>348</v>
      </c>
      <c r="G352" s="1">
        <f t="shared" si="25"/>
        <v>2847.2234153290501</v>
      </c>
      <c r="H352" s="1">
        <f t="shared" si="26"/>
        <v>110.09554733224131</v>
      </c>
      <c r="I352" s="1">
        <f t="shared" si="27"/>
        <v>2737.1278679968086</v>
      </c>
      <c r="K352" s="1">
        <f t="shared" si="28"/>
        <v>33446.748556630271</v>
      </c>
      <c r="L352" s="1">
        <f t="shared" si="29"/>
        <v>569290.37931136636</v>
      </c>
    </row>
    <row r="353" spans="5:12">
      <c r="E353" t="s">
        <v>365</v>
      </c>
      <c r="F353">
        <v>349</v>
      </c>
      <c r="G353" s="1">
        <f t="shared" si="25"/>
        <v>2847.2234153290501</v>
      </c>
      <c r="H353" s="1">
        <f t="shared" si="26"/>
        <v>101.08583476675182</v>
      </c>
      <c r="I353" s="1">
        <f t="shared" si="27"/>
        <v>2746.1375805622984</v>
      </c>
      <c r="K353" s="1">
        <f t="shared" si="28"/>
        <v>30709.620688633462</v>
      </c>
      <c r="L353" s="1">
        <f t="shared" si="29"/>
        <v>572036.51689192862</v>
      </c>
    </row>
    <row r="354" spans="5:12">
      <c r="E354" t="s">
        <v>366</v>
      </c>
      <c r="F354">
        <v>350</v>
      </c>
      <c r="G354" s="1">
        <f t="shared" si="25"/>
        <v>2847.2234153290501</v>
      </c>
      <c r="H354" s="1">
        <f t="shared" si="26"/>
        <v>92.046465230734256</v>
      </c>
      <c r="I354" s="1">
        <f t="shared" si="27"/>
        <v>2755.176950098316</v>
      </c>
      <c r="K354" s="1">
        <f t="shared" si="28"/>
        <v>27963.483108071163</v>
      </c>
      <c r="L354" s="1">
        <f t="shared" si="29"/>
        <v>574791.69384202699</v>
      </c>
    </row>
    <row r="355" spans="5:12">
      <c r="E355" t="s">
        <v>367</v>
      </c>
      <c r="F355">
        <v>351</v>
      </c>
      <c r="G355" s="1">
        <f t="shared" si="25"/>
        <v>2847.2234153290501</v>
      </c>
      <c r="H355" s="1">
        <f t="shared" si="26"/>
        <v>82.977341103327277</v>
      </c>
      <c r="I355" s="1">
        <f t="shared" si="27"/>
        <v>2764.2460742257226</v>
      </c>
      <c r="K355" s="1">
        <f t="shared" si="28"/>
        <v>25208.306157972846</v>
      </c>
      <c r="L355" s="1">
        <f t="shared" si="29"/>
        <v>577555.93991625274</v>
      </c>
    </row>
    <row r="356" spans="5:12">
      <c r="E356" t="s">
        <v>368</v>
      </c>
      <c r="F356">
        <v>352</v>
      </c>
      <c r="G356" s="1">
        <f t="shared" si="25"/>
        <v>2847.2234153290501</v>
      </c>
      <c r="H356" s="1">
        <f t="shared" si="26"/>
        <v>73.878364442334274</v>
      </c>
      <c r="I356" s="1">
        <f t="shared" si="27"/>
        <v>2773.3450508867159</v>
      </c>
      <c r="K356" s="1">
        <f t="shared" si="28"/>
        <v>22444.060083747121</v>
      </c>
      <c r="L356" s="1">
        <f t="shared" si="29"/>
        <v>580329.28496713948</v>
      </c>
    </row>
    <row r="357" spans="5:12">
      <c r="E357" t="s">
        <v>369</v>
      </c>
      <c r="F357">
        <v>353</v>
      </c>
      <c r="G357" s="1">
        <f t="shared" si="25"/>
        <v>2847.2234153290501</v>
      </c>
      <c r="H357" s="1">
        <f t="shared" si="26"/>
        <v>64.749436983165495</v>
      </c>
      <c r="I357" s="1">
        <f t="shared" si="27"/>
        <v>2782.4739783458845</v>
      </c>
      <c r="K357" s="1">
        <f t="shared" si="28"/>
        <v>19670.715032860404</v>
      </c>
      <c r="L357" s="1">
        <f t="shared" si="29"/>
        <v>583111.75894548534</v>
      </c>
    </row>
    <row r="358" spans="5:12">
      <c r="E358" t="s">
        <v>370</v>
      </c>
      <c r="F358">
        <v>354</v>
      </c>
      <c r="G358" s="1">
        <f t="shared" si="25"/>
        <v>2847.2234153290501</v>
      </c>
      <c r="H358" s="1">
        <f t="shared" si="26"/>
        <v>55.590460137776951</v>
      </c>
      <c r="I358" s="1">
        <f t="shared" si="27"/>
        <v>2791.6329551912731</v>
      </c>
      <c r="K358" s="1">
        <f t="shared" si="28"/>
        <v>16888.241054514518</v>
      </c>
      <c r="L358" s="1">
        <f t="shared" si="29"/>
        <v>585903.39190067665</v>
      </c>
    </row>
    <row r="359" spans="5:12">
      <c r="E359" t="s">
        <v>371</v>
      </c>
      <c r="F359">
        <v>355</v>
      </c>
      <c r="G359" s="1">
        <f t="shared" si="25"/>
        <v>2847.2234153290501</v>
      </c>
      <c r="H359" s="1">
        <f t="shared" si="26"/>
        <v>46.40133499360568</v>
      </c>
      <c r="I359" s="1">
        <f t="shared" si="27"/>
        <v>2800.8220803354443</v>
      </c>
      <c r="K359" s="1">
        <f t="shared" si="28"/>
        <v>14096.608099323244</v>
      </c>
      <c r="L359" s="1">
        <f t="shared" si="29"/>
        <v>588704.21398101212</v>
      </c>
    </row>
    <row r="360" spans="5:12">
      <c r="E360" t="s">
        <v>372</v>
      </c>
      <c r="F360">
        <v>356</v>
      </c>
      <c r="G360" s="1">
        <f t="shared" si="25"/>
        <v>2847.2234153290501</v>
      </c>
      <c r="H360" s="1">
        <f t="shared" si="26"/>
        <v>37.181962312501511</v>
      </c>
      <c r="I360" s="1">
        <f t="shared" si="27"/>
        <v>2810.0414530165485</v>
      </c>
      <c r="K360" s="1">
        <f t="shared" si="28"/>
        <v>11295.786018987801</v>
      </c>
      <c r="L360" s="1">
        <f t="shared" si="29"/>
        <v>591514.25543402869</v>
      </c>
    </row>
    <row r="361" spans="5:12">
      <c r="E361" t="s">
        <v>373</v>
      </c>
      <c r="F361">
        <v>357</v>
      </c>
      <c r="G361" s="1">
        <f t="shared" si="25"/>
        <v>2847.2234153290501</v>
      </c>
      <c r="H361" s="1">
        <f t="shared" si="26"/>
        <v>27.932242529655372</v>
      </c>
      <c r="I361" s="1">
        <f t="shared" si="27"/>
        <v>2819.2911727993946</v>
      </c>
      <c r="K361" s="1">
        <f t="shared" si="28"/>
        <v>8485.7445659712521</v>
      </c>
      <c r="L361" s="1">
        <f t="shared" si="29"/>
        <v>594333.54660682811</v>
      </c>
    </row>
    <row r="362" spans="5:12">
      <c r="E362" t="s">
        <v>374</v>
      </c>
      <c r="F362">
        <v>358</v>
      </c>
      <c r="G362" s="1">
        <f t="shared" si="25"/>
        <v>2847.2234153290501</v>
      </c>
      <c r="H362" s="1">
        <f t="shared" si="26"/>
        <v>18.652075752524031</v>
      </c>
      <c r="I362" s="1">
        <f t="shared" si="27"/>
        <v>2828.571339576526</v>
      </c>
      <c r="K362" s="1">
        <f t="shared" si="28"/>
        <v>5666.4533931718579</v>
      </c>
      <c r="L362" s="1">
        <f t="shared" si="29"/>
        <v>597162.11794640461</v>
      </c>
    </row>
    <row r="363" spans="5:12">
      <c r="E363" t="s">
        <v>375</v>
      </c>
      <c r="F363">
        <v>359</v>
      </c>
      <c r="G363" s="1">
        <f t="shared" si="25"/>
        <v>2847.2234153290501</v>
      </c>
      <c r="H363" s="1">
        <f t="shared" si="26"/>
        <v>9.341361759751301</v>
      </c>
      <c r="I363" s="1">
        <f t="shared" si="27"/>
        <v>2837.8820535692989</v>
      </c>
      <c r="K363" s="1">
        <f t="shared" si="28"/>
        <v>2837.8820535953319</v>
      </c>
      <c r="L363" s="1">
        <f t="shared" si="29"/>
        <v>599999.99999997392</v>
      </c>
    </row>
    <row r="364" spans="5:12">
      <c r="E364" t="s">
        <v>376</v>
      </c>
      <c r="F364">
        <v>360</v>
      </c>
      <c r="G364" s="1">
        <f t="shared" si="25"/>
        <v>2.6118613296451562E-8</v>
      </c>
      <c r="H364" s="1">
        <f t="shared" si="26"/>
        <v>8.5691700254149811E-11</v>
      </c>
      <c r="I364" s="1">
        <f t="shared" si="27"/>
        <v>2.6032921596197411E-8</v>
      </c>
      <c r="K364" s="1">
        <f t="shared" si="28"/>
        <v>2.6032921596197411E-8</v>
      </c>
      <c r="L364" s="1">
        <f t="shared" si="29"/>
        <v>600000</v>
      </c>
    </row>
  </sheetData>
  <mergeCells count="1">
    <mergeCell ref="E2:L2"/>
  </mergeCells>
  <pageMargins left="0.7" right="0.7" top="0.75" bottom="0.75" header="0.3" footer="0.3"/>
  <pageSetup orientation="portrait" horizontalDpi="4294967293" verticalDpi="0" r:id="rId1"/>
  <ignoredErrors>
    <ignoredError sqref="B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8" sqref="G18"/>
    </sheetView>
  </sheetViews>
  <sheetFormatPr defaultRowHeight="15"/>
  <cols>
    <col min="1" max="1" width="10.140625" customWidth="1"/>
    <col min="2" max="2" width="11.42578125" bestFit="1" customWidth="1"/>
    <col min="3" max="3" width="9.42578125" style="8" customWidth="1"/>
    <col min="4" max="4" width="9.28515625" style="8" customWidth="1"/>
    <col min="5" max="5" width="12" bestFit="1" customWidth="1"/>
    <col min="6" max="6" width="12.85546875" bestFit="1" customWidth="1"/>
    <col min="7" max="7" width="15" customWidth="1"/>
    <col min="8" max="8" width="14.140625" bestFit="1" customWidth="1"/>
    <col min="9" max="9" width="13.42578125" style="8" bestFit="1" customWidth="1"/>
    <col min="10" max="10" width="15.140625" bestFit="1" customWidth="1"/>
    <col min="11" max="11" width="14.42578125" bestFit="1" customWidth="1"/>
    <col min="12" max="12" width="9.7109375" bestFit="1" customWidth="1"/>
  </cols>
  <sheetData>
    <row r="1" spans="1:17">
      <c r="A1" s="23" t="s">
        <v>406</v>
      </c>
      <c r="B1" s="23"/>
      <c r="C1" s="23"/>
      <c r="E1" s="19">
        <f>'Moving Planning'!B1</f>
        <v>750000</v>
      </c>
      <c r="G1" s="13" t="s">
        <v>407</v>
      </c>
      <c r="H1" s="13"/>
      <c r="I1" s="14"/>
      <c r="J1" s="15"/>
      <c r="K1" s="15"/>
      <c r="L1" s="15"/>
      <c r="M1" s="15"/>
      <c r="N1" s="15"/>
      <c r="O1" s="15"/>
      <c r="P1" s="16"/>
      <c r="Q1" s="16"/>
    </row>
    <row r="2" spans="1:17">
      <c r="A2" s="23" t="s">
        <v>398</v>
      </c>
      <c r="B2" s="23"/>
      <c r="C2" s="23"/>
      <c r="D2" s="5">
        <v>0.03</v>
      </c>
      <c r="I2" s="2"/>
    </row>
    <row r="3" spans="1:17">
      <c r="A3" s="23" t="s">
        <v>401</v>
      </c>
      <c r="B3" s="23"/>
      <c r="C3" s="23"/>
      <c r="D3" s="5">
        <v>0.03</v>
      </c>
      <c r="I3" s="2"/>
    </row>
    <row r="4" spans="1:17">
      <c r="A4" s="23" t="s">
        <v>403</v>
      </c>
      <c r="B4" s="23"/>
      <c r="C4" s="23"/>
      <c r="D4" s="20">
        <f>'Moving Planning'!C5</f>
        <v>0.02</v>
      </c>
      <c r="E4" s="19">
        <f>'Moving Planning'!B5</f>
        <v>12000</v>
      </c>
      <c r="I4" s="2"/>
    </row>
    <row r="5" spans="1:17">
      <c r="A5" s="23" t="s">
        <v>404</v>
      </c>
      <c r="B5" s="23"/>
      <c r="C5" s="23"/>
      <c r="D5" s="5">
        <v>0.06</v>
      </c>
      <c r="E5" s="19">
        <f>('Mortgage Calculator'!B1+K66)*D5</f>
        <v>52167.333343499995</v>
      </c>
      <c r="I5" s="2"/>
    </row>
    <row r="6" spans="1:17" s="9" customFormat="1" ht="45">
      <c r="A6" s="9" t="s">
        <v>397</v>
      </c>
      <c r="B6" s="9" t="s">
        <v>393</v>
      </c>
      <c r="C6" s="10" t="s">
        <v>394</v>
      </c>
      <c r="D6" s="10" t="s">
        <v>395</v>
      </c>
      <c r="E6" s="11" t="s">
        <v>396</v>
      </c>
      <c r="F6" s="11" t="s">
        <v>412</v>
      </c>
      <c r="G6" s="11" t="s">
        <v>411</v>
      </c>
      <c r="H6" s="11" t="s">
        <v>410</v>
      </c>
      <c r="I6" s="12" t="s">
        <v>409</v>
      </c>
      <c r="J6" s="12" t="s">
        <v>402</v>
      </c>
      <c r="K6" s="12" t="s">
        <v>399</v>
      </c>
      <c r="L6" s="11" t="s">
        <v>405</v>
      </c>
    </row>
    <row r="7" spans="1:17">
      <c r="A7" s="22">
        <v>1</v>
      </c>
      <c r="B7">
        <v>1</v>
      </c>
      <c r="C7" s="8">
        <v>3000</v>
      </c>
      <c r="D7" s="8">
        <f>'Moving Planning'!$B$15</f>
        <v>4467.2234153290501</v>
      </c>
      <c r="E7" s="8">
        <f>D7-C7</f>
        <v>1467.2234153290501</v>
      </c>
      <c r="F7" s="8">
        <f>-E7</f>
        <v>-1467.2234153290501</v>
      </c>
      <c r="G7" s="8"/>
      <c r="H7" s="8"/>
      <c r="I7" s="8">
        <f>'Mortgage Calculator'!L4</f>
        <v>872.22341532905011</v>
      </c>
    </row>
    <row r="8" spans="1:17">
      <c r="A8" s="22"/>
      <c r="B8">
        <v>2</v>
      </c>
      <c r="C8" s="8">
        <f>C7</f>
        <v>3000</v>
      </c>
      <c r="D8" s="8">
        <f>'Moving Planning'!$B$15</f>
        <v>4467.2234153290501</v>
      </c>
      <c r="E8" s="8">
        <f t="shared" ref="E8:E71" si="0">D8-C8</f>
        <v>1467.2234153290501</v>
      </c>
      <c r="F8" s="8">
        <f>F7-E8</f>
        <v>-2934.4468306581002</v>
      </c>
      <c r="G8" s="8"/>
      <c r="H8" s="8"/>
      <c r="I8" s="8">
        <f>'Mortgage Calculator'!L5</f>
        <v>1747.3178994002249</v>
      </c>
    </row>
    <row r="9" spans="1:17">
      <c r="A9" s="22"/>
      <c r="B9">
        <v>3</v>
      </c>
      <c r="C9" s="8">
        <f t="shared" ref="C9:C18" si="1">C8</f>
        <v>3000</v>
      </c>
      <c r="D9" s="8">
        <f>'Moving Planning'!$B$15</f>
        <v>4467.2234153290501</v>
      </c>
      <c r="E9" s="8">
        <f t="shared" si="0"/>
        <v>1467.2234153290501</v>
      </c>
      <c r="F9" s="8">
        <f t="shared" ref="F9:F72" si="2">F8-E9</f>
        <v>-4401.6702459871503</v>
      </c>
      <c r="G9" s="8"/>
      <c r="H9" s="8"/>
      <c r="I9" s="8">
        <f>'Mortgage Calculator'!L6</f>
        <v>2625.2929028148001</v>
      </c>
    </row>
    <row r="10" spans="1:17">
      <c r="A10" s="22"/>
      <c r="B10">
        <v>4</v>
      </c>
      <c r="C10" s="8">
        <f t="shared" si="1"/>
        <v>3000</v>
      </c>
      <c r="D10" s="8">
        <f>'Moving Planning'!$B$15</f>
        <v>4467.2234153290501</v>
      </c>
      <c r="E10" s="8">
        <f t="shared" si="0"/>
        <v>1467.2234153290501</v>
      </c>
      <c r="F10" s="8">
        <f t="shared" si="2"/>
        <v>-5868.8936613162005</v>
      </c>
      <c r="G10" s="8"/>
      <c r="H10" s="8"/>
      <c r="I10" s="8">
        <f>'Mortgage Calculator'!L7</f>
        <v>3506.1579072822815</v>
      </c>
    </row>
    <row r="11" spans="1:17">
      <c r="A11" s="22"/>
      <c r="B11">
        <v>5</v>
      </c>
      <c r="C11" s="8">
        <f t="shared" si="1"/>
        <v>3000</v>
      </c>
      <c r="D11" s="8">
        <f>'Moving Planning'!$B$15</f>
        <v>4467.2234153290501</v>
      </c>
      <c r="E11" s="8">
        <f t="shared" si="0"/>
        <v>1467.2234153290501</v>
      </c>
      <c r="F11" s="8">
        <f t="shared" si="2"/>
        <v>-7336.1170766452506</v>
      </c>
      <c r="G11" s="8"/>
      <c r="H11" s="8"/>
      <c r="I11" s="8">
        <f>'Mortgage Calculator'!L8</f>
        <v>4389.9224257228016</v>
      </c>
    </row>
    <row r="12" spans="1:17">
      <c r="A12" s="22"/>
      <c r="B12">
        <v>6</v>
      </c>
      <c r="C12" s="8">
        <f t="shared" si="1"/>
        <v>3000</v>
      </c>
      <c r="D12" s="8">
        <f>'Moving Planning'!$B$15</f>
        <v>4467.2234153290501</v>
      </c>
      <c r="E12" s="8">
        <f t="shared" si="0"/>
        <v>1467.2234153290501</v>
      </c>
      <c r="F12" s="8">
        <f t="shared" si="2"/>
        <v>-8803.3404919743007</v>
      </c>
      <c r="G12" s="8"/>
      <c r="H12" s="8"/>
      <c r="I12" s="8">
        <f>'Mortgage Calculator'!L9</f>
        <v>5276.5960023698553</v>
      </c>
    </row>
    <row r="13" spans="1:17">
      <c r="A13" s="22"/>
      <c r="B13">
        <v>7</v>
      </c>
      <c r="C13" s="8">
        <f t="shared" si="1"/>
        <v>3000</v>
      </c>
      <c r="D13" s="8">
        <f>'Moving Planning'!$B$15</f>
        <v>4467.2234153290501</v>
      </c>
      <c r="E13" s="8">
        <f t="shared" si="0"/>
        <v>1467.2234153290501</v>
      </c>
      <c r="F13" s="8">
        <f t="shared" si="2"/>
        <v>-10270.563907303351</v>
      </c>
      <c r="G13" s="8"/>
      <c r="H13" s="8"/>
      <c r="I13" s="8">
        <f>'Mortgage Calculator'!L10</f>
        <v>6166.1882128733723</v>
      </c>
    </row>
    <row r="14" spans="1:17">
      <c r="A14" s="22"/>
      <c r="B14">
        <v>8</v>
      </c>
      <c r="C14" s="8">
        <f t="shared" si="1"/>
        <v>3000</v>
      </c>
      <c r="D14" s="8">
        <f>'Moving Planning'!$B$15</f>
        <v>4467.2234153290501</v>
      </c>
      <c r="E14" s="8">
        <f t="shared" si="0"/>
        <v>1467.2234153290501</v>
      </c>
      <c r="F14" s="8">
        <f t="shared" si="2"/>
        <v>-11737.787322632401</v>
      </c>
      <c r="G14" s="8"/>
      <c r="H14" s="8"/>
      <c r="I14" s="8">
        <f>'Mortgage Calculator'!L11</f>
        <v>7058.7086644031297</v>
      </c>
    </row>
    <row r="15" spans="1:17">
      <c r="A15" s="22"/>
      <c r="B15">
        <v>9</v>
      </c>
      <c r="C15" s="8">
        <f t="shared" si="1"/>
        <v>3000</v>
      </c>
      <c r="D15" s="8">
        <f>'Moving Planning'!$B$15</f>
        <v>4467.2234153290501</v>
      </c>
      <c r="E15" s="8">
        <f t="shared" si="0"/>
        <v>1467.2234153290501</v>
      </c>
      <c r="F15" s="8">
        <f t="shared" si="2"/>
        <v>-13205.010737961451</v>
      </c>
      <c r="G15" s="8"/>
      <c r="H15" s="8"/>
      <c r="I15" s="8">
        <f>'Mortgage Calculator'!L12</f>
        <v>7954.1669957525064</v>
      </c>
    </row>
    <row r="16" spans="1:17">
      <c r="A16" s="22"/>
      <c r="B16">
        <v>10</v>
      </c>
      <c r="C16" s="8">
        <f t="shared" si="1"/>
        <v>3000</v>
      </c>
      <c r="D16" s="8">
        <f>'Moving Planning'!$B$15</f>
        <v>4467.2234153290501</v>
      </c>
      <c r="E16" s="8">
        <f t="shared" si="0"/>
        <v>1467.2234153290501</v>
      </c>
      <c r="F16" s="8">
        <f t="shared" si="2"/>
        <v>-14672.234153290501</v>
      </c>
      <c r="G16" s="8"/>
      <c r="H16" s="8"/>
      <c r="I16" s="8">
        <f>'Mortgage Calculator'!L13</f>
        <v>8852.5728774425752</v>
      </c>
    </row>
    <row r="17" spans="1:12">
      <c r="A17" s="22"/>
      <c r="B17">
        <v>11</v>
      </c>
      <c r="C17" s="8">
        <f t="shared" si="1"/>
        <v>3000</v>
      </c>
      <c r="D17" s="8">
        <f>'Moving Planning'!$B$15</f>
        <v>4467.2234153290501</v>
      </c>
      <c r="E17" s="8">
        <f t="shared" si="0"/>
        <v>1467.2234153290501</v>
      </c>
      <c r="F17" s="8">
        <f t="shared" si="2"/>
        <v>-16139.457568619551</v>
      </c>
      <c r="G17" s="8"/>
      <c r="H17" s="8"/>
      <c r="I17" s="8">
        <f>'Mortgage Calculator'!L14</f>
        <v>9753.9360118265395</v>
      </c>
    </row>
    <row r="18" spans="1:12">
      <c r="A18" s="22"/>
      <c r="B18">
        <v>12</v>
      </c>
      <c r="C18" s="8">
        <f t="shared" si="1"/>
        <v>3000</v>
      </c>
      <c r="D18" s="8">
        <f>'Moving Planning'!$B$15</f>
        <v>4467.2234153290501</v>
      </c>
      <c r="E18" s="8">
        <f t="shared" si="0"/>
        <v>1467.2234153290501</v>
      </c>
      <c r="F18" s="8">
        <f t="shared" si="2"/>
        <v>-17606.680983948601</v>
      </c>
      <c r="G18" s="8">
        <f>K18+I18-$E$4</f>
        <v>21158.26613319452</v>
      </c>
      <c r="H18" s="8">
        <f>G18+F18</f>
        <v>3551.5851492459187</v>
      </c>
      <c r="I18" s="8">
        <f>'Mortgage Calculator'!L15</f>
        <v>10658.266133194518</v>
      </c>
      <c r="J18" s="8">
        <f>'Mortgage Calculator'!B1*$D$3</f>
        <v>22500</v>
      </c>
      <c r="K18" s="8">
        <f>J18</f>
        <v>22500</v>
      </c>
      <c r="L18" s="8">
        <f>$E$1+K18</f>
        <v>772500</v>
      </c>
    </row>
    <row r="19" spans="1:12">
      <c r="A19" s="22">
        <v>2</v>
      </c>
      <c r="B19">
        <v>13</v>
      </c>
      <c r="C19" s="8">
        <f>C18*(1+$D$2)</f>
        <v>3090</v>
      </c>
      <c r="D19" s="8">
        <f>'Moving Planning'!$B$15</f>
        <v>4467.2234153290501</v>
      </c>
      <c r="E19" s="8">
        <f t="shared" si="0"/>
        <v>1377.2234153290501</v>
      </c>
      <c r="F19" s="8">
        <f t="shared" si="2"/>
        <v>-18983.90439927765</v>
      </c>
      <c r="G19" s="8"/>
      <c r="H19" s="8"/>
      <c r="I19" s="8">
        <f>'Mortgage Calculator'!L16</f>
        <v>11565.573007878666</v>
      </c>
    </row>
    <row r="20" spans="1:12">
      <c r="A20" s="22"/>
      <c r="B20">
        <v>14</v>
      </c>
      <c r="C20" s="8">
        <f>C19</f>
        <v>3090</v>
      </c>
      <c r="D20" s="8">
        <f>'Moving Planning'!$B$15</f>
        <v>4467.2234153290501</v>
      </c>
      <c r="E20" s="8">
        <f t="shared" si="0"/>
        <v>1377.2234153290501</v>
      </c>
      <c r="F20" s="8">
        <f t="shared" si="2"/>
        <v>-20361.127814606698</v>
      </c>
      <c r="G20" s="8"/>
      <c r="H20" s="8"/>
      <c r="I20" s="8">
        <f>'Mortgage Calculator'!L17</f>
        <v>12475.86643435865</v>
      </c>
    </row>
    <row r="21" spans="1:12">
      <c r="A21" s="22"/>
      <c r="B21">
        <v>15</v>
      </c>
      <c r="C21" s="8">
        <f t="shared" ref="C21:C30" si="3">C20</f>
        <v>3090</v>
      </c>
      <c r="D21" s="8">
        <f>'Moving Planning'!$B$15</f>
        <v>4467.2234153290501</v>
      </c>
      <c r="E21" s="8">
        <f t="shared" si="0"/>
        <v>1377.2234153290501</v>
      </c>
      <c r="F21" s="8">
        <f t="shared" si="2"/>
        <v>-21738.351229935746</v>
      </c>
      <c r="G21" s="8"/>
      <c r="H21" s="8"/>
      <c r="I21" s="8">
        <f>'Mortgage Calculator'!L18</f>
        <v>13389.156243367463</v>
      </c>
    </row>
    <row r="22" spans="1:12">
      <c r="A22" s="22"/>
      <c r="B22">
        <v>16</v>
      </c>
      <c r="C22" s="8">
        <f t="shared" si="3"/>
        <v>3090</v>
      </c>
      <c r="D22" s="8">
        <f>'Moving Planning'!$B$15</f>
        <v>4467.2234153290501</v>
      </c>
      <c r="E22" s="8">
        <f t="shared" si="0"/>
        <v>1377.2234153290501</v>
      </c>
      <c r="F22" s="8">
        <f t="shared" si="2"/>
        <v>-23115.574645264795</v>
      </c>
      <c r="G22" s="8"/>
      <c r="H22" s="8"/>
      <c r="I22" s="8">
        <f>'Mortgage Calculator'!L19</f>
        <v>14305.452297997597</v>
      </c>
    </row>
    <row r="23" spans="1:12">
      <c r="A23" s="22"/>
      <c r="B23">
        <v>17</v>
      </c>
      <c r="C23" s="8">
        <f t="shared" si="3"/>
        <v>3090</v>
      </c>
      <c r="D23" s="8">
        <f>'Moving Planning'!$B$15</f>
        <v>4467.2234153290501</v>
      </c>
      <c r="E23" s="8">
        <f t="shared" si="0"/>
        <v>1377.2234153290501</v>
      </c>
      <c r="F23" s="8">
        <f t="shared" si="2"/>
        <v>-24492.798060593843</v>
      </c>
      <c r="G23" s="8"/>
      <c r="H23" s="8"/>
      <c r="I23" s="8">
        <f>'Mortgage Calculator'!L20</f>
        <v>15224.764493807555</v>
      </c>
    </row>
    <row r="24" spans="1:12">
      <c r="A24" s="22"/>
      <c r="B24">
        <v>18</v>
      </c>
      <c r="C24" s="8">
        <f t="shared" si="3"/>
        <v>3090</v>
      </c>
      <c r="D24" s="8">
        <f>'Moving Planning'!$B$15</f>
        <v>4467.2234153290501</v>
      </c>
      <c r="E24" s="8">
        <f t="shared" si="0"/>
        <v>1377.2234153290501</v>
      </c>
      <c r="F24" s="8">
        <f t="shared" si="2"/>
        <v>-25870.021475922891</v>
      </c>
      <c r="G24" s="8"/>
      <c r="H24" s="8"/>
      <c r="I24" s="8">
        <f>'Mortgage Calculator'!L21</f>
        <v>16147.102758928722</v>
      </c>
    </row>
    <row r="25" spans="1:12">
      <c r="A25" s="22"/>
      <c r="B25">
        <v>19</v>
      </c>
      <c r="C25" s="8">
        <f t="shared" si="3"/>
        <v>3090</v>
      </c>
      <c r="D25" s="8">
        <f>'Moving Planning'!$B$15</f>
        <v>4467.2234153290501</v>
      </c>
      <c r="E25" s="8">
        <f t="shared" si="0"/>
        <v>1377.2234153290501</v>
      </c>
      <c r="F25" s="8">
        <f t="shared" si="2"/>
        <v>-27247.244891251939</v>
      </c>
      <c r="G25" s="8"/>
      <c r="H25" s="8"/>
      <c r="I25" s="8">
        <f>'Mortgage Calculator'!L22</f>
        <v>17072.477054172581</v>
      </c>
    </row>
    <row r="26" spans="1:12">
      <c r="A26" s="22"/>
      <c r="B26">
        <v>20</v>
      </c>
      <c r="C26" s="8">
        <f t="shared" si="3"/>
        <v>3090</v>
      </c>
      <c r="D26" s="8">
        <f>'Moving Planning'!$B$15</f>
        <v>4467.2234153290501</v>
      </c>
      <c r="E26" s="8">
        <f t="shared" si="0"/>
        <v>1377.2234153290501</v>
      </c>
      <c r="F26" s="8">
        <f t="shared" si="2"/>
        <v>-28624.468306580988</v>
      </c>
      <c r="G26" s="8"/>
      <c r="H26" s="8"/>
      <c r="I26" s="8">
        <f>'Mortgage Calculator'!L23</f>
        <v>18000.897373138283</v>
      </c>
    </row>
    <row r="27" spans="1:12">
      <c r="A27" s="22"/>
      <c r="B27">
        <v>21</v>
      </c>
      <c r="C27" s="8">
        <f t="shared" si="3"/>
        <v>3090</v>
      </c>
      <c r="D27" s="8">
        <f>'Moving Planning'!$B$15</f>
        <v>4467.2234153290501</v>
      </c>
      <c r="E27" s="8">
        <f t="shared" si="0"/>
        <v>1377.2234153290501</v>
      </c>
      <c r="F27" s="8">
        <f t="shared" si="2"/>
        <v>-30001.691721910036</v>
      </c>
      <c r="G27" s="8"/>
      <c r="H27" s="8"/>
      <c r="I27" s="8">
        <f>'Mortgage Calculator'!L24</f>
        <v>18932.373742320578</v>
      </c>
    </row>
    <row r="28" spans="1:12">
      <c r="A28" s="22"/>
      <c r="B28">
        <v>22</v>
      </c>
      <c r="C28" s="8">
        <f t="shared" si="3"/>
        <v>3090</v>
      </c>
      <c r="D28" s="8">
        <f>'Moving Planning'!$B$15</f>
        <v>4467.2234153290501</v>
      </c>
      <c r="E28" s="8">
        <f t="shared" si="0"/>
        <v>1377.2234153290501</v>
      </c>
      <c r="F28" s="8">
        <f t="shared" si="2"/>
        <v>-31378.915137239084</v>
      </c>
      <c r="G28" s="8"/>
      <c r="H28" s="8"/>
      <c r="I28" s="8">
        <f>'Mortgage Calculator'!L25</f>
        <v>19866.9162212181</v>
      </c>
    </row>
    <row r="29" spans="1:12">
      <c r="A29" s="22"/>
      <c r="B29">
        <v>23</v>
      </c>
      <c r="C29" s="8">
        <f t="shared" si="3"/>
        <v>3090</v>
      </c>
      <c r="D29" s="8">
        <f>'Moving Planning'!$B$15</f>
        <v>4467.2234153290501</v>
      </c>
      <c r="E29" s="8">
        <f t="shared" si="0"/>
        <v>1377.2234153290501</v>
      </c>
      <c r="F29" s="8">
        <f t="shared" si="2"/>
        <v>-32756.138552568133</v>
      </c>
      <c r="G29" s="8"/>
      <c r="H29" s="8"/>
      <c r="I29" s="8">
        <f>'Mortgage Calculator'!L26</f>
        <v>20804.534902441992</v>
      </c>
    </row>
    <row r="30" spans="1:12">
      <c r="A30" s="22"/>
      <c r="B30">
        <v>24</v>
      </c>
      <c r="C30" s="8">
        <f t="shared" si="3"/>
        <v>3090</v>
      </c>
      <c r="D30" s="8">
        <f>'Moving Planning'!$B$15</f>
        <v>4467.2234153290501</v>
      </c>
      <c r="E30" s="8">
        <f t="shared" si="0"/>
        <v>1377.2234153290501</v>
      </c>
      <c r="F30" s="8">
        <f t="shared" si="2"/>
        <v>-34133.361967897181</v>
      </c>
      <c r="G30" s="8">
        <f>K30+I30-$E$4</f>
        <v>55420.239911824916</v>
      </c>
      <c r="H30" s="8">
        <f>G30+F30</f>
        <v>21286.877943927735</v>
      </c>
      <c r="I30" s="8">
        <f>'Mortgage Calculator'!L27</f>
        <v>21745.239911824912</v>
      </c>
      <c r="J30" s="8">
        <f>('Mortgage Calculator'!$B$1+K18)*$D$3</f>
        <v>23175</v>
      </c>
      <c r="K30" s="8">
        <f>K18+J30</f>
        <v>45675</v>
      </c>
      <c r="L30" s="8">
        <f>$E$1+K30</f>
        <v>795675</v>
      </c>
    </row>
    <row r="31" spans="1:12">
      <c r="A31" s="22">
        <v>3</v>
      </c>
      <c r="B31">
        <v>25</v>
      </c>
      <c r="C31" s="8">
        <f>C30*(1+$D$2)</f>
        <v>3182.7000000000003</v>
      </c>
      <c r="D31" s="8">
        <f>'Moving Planning'!$B$15</f>
        <v>4467.2234153290501</v>
      </c>
      <c r="E31" s="8">
        <f t="shared" si="0"/>
        <v>1284.5234153290498</v>
      </c>
      <c r="F31" s="8">
        <f t="shared" si="2"/>
        <v>-35417.885383226232</v>
      </c>
      <c r="G31" s="8"/>
      <c r="H31" s="8"/>
      <c r="I31" s="8">
        <f>'Mortgage Calculator'!L28</f>
        <v>22689.041408530386</v>
      </c>
    </row>
    <row r="32" spans="1:12">
      <c r="A32" s="22"/>
      <c r="B32">
        <v>26</v>
      </c>
      <c r="C32" s="8">
        <f>C31</f>
        <v>3182.7000000000003</v>
      </c>
      <c r="D32" s="8">
        <f>'Moving Planning'!$B$15</f>
        <v>4467.2234153290501</v>
      </c>
      <c r="E32" s="8">
        <f t="shared" si="0"/>
        <v>1284.5234153290498</v>
      </c>
      <c r="F32" s="8">
        <f t="shared" si="2"/>
        <v>-36702.408798555283</v>
      </c>
      <c r="G32" s="8"/>
      <c r="H32" s="8"/>
      <c r="I32" s="8">
        <f>'Mortgage Calculator'!L29</f>
        <v>23635.949585162514</v>
      </c>
    </row>
    <row r="33" spans="1:12">
      <c r="A33" s="22"/>
      <c r="B33">
        <v>27</v>
      </c>
      <c r="C33" s="8">
        <f t="shared" ref="C33:C42" si="4">C32</f>
        <v>3182.7000000000003</v>
      </c>
      <c r="D33" s="8">
        <f>'Moving Planning'!$B$15</f>
        <v>4467.2234153290501</v>
      </c>
      <c r="E33" s="8">
        <f t="shared" si="0"/>
        <v>1284.5234153290498</v>
      </c>
      <c r="F33" s="8">
        <f t="shared" si="2"/>
        <v>-37986.932213884334</v>
      </c>
      <c r="G33" s="8"/>
      <c r="H33" s="8"/>
      <c r="I33" s="8">
        <f>'Mortgage Calculator'!L30</f>
        <v>24585.974667876057</v>
      </c>
    </row>
    <row r="34" spans="1:12">
      <c r="A34" s="22"/>
      <c r="B34">
        <v>28</v>
      </c>
      <c r="C34" s="8">
        <f t="shared" si="4"/>
        <v>3182.7000000000003</v>
      </c>
      <c r="D34" s="8">
        <f>'Moving Planning'!$B$15</f>
        <v>4467.2234153290501</v>
      </c>
      <c r="E34" s="8">
        <f t="shared" si="0"/>
        <v>1284.5234153290498</v>
      </c>
      <c r="F34" s="8">
        <f t="shared" si="2"/>
        <v>-39271.455629213386</v>
      </c>
      <c r="G34" s="8"/>
      <c r="H34" s="8"/>
      <c r="I34" s="8">
        <f>'Mortgage Calculator'!L31</f>
        <v>25539.126916486865</v>
      </c>
    </row>
    <row r="35" spans="1:12">
      <c r="A35" s="22"/>
      <c r="B35">
        <v>29</v>
      </c>
      <c r="C35" s="8">
        <f t="shared" si="4"/>
        <v>3182.7000000000003</v>
      </c>
      <c r="D35" s="8">
        <f>'Moving Planning'!$B$15</f>
        <v>4467.2234153290501</v>
      </c>
      <c r="E35" s="8">
        <f t="shared" si="0"/>
        <v>1284.5234153290498</v>
      </c>
      <c r="F35" s="8">
        <f t="shared" si="2"/>
        <v>-40555.979044542437</v>
      </c>
      <c r="G35" s="8"/>
      <c r="H35" s="8"/>
      <c r="I35" s="8">
        <f>'Mortgage Calculator'!L32</f>
        <v>26495.416624582685</v>
      </c>
    </row>
    <row r="36" spans="1:12">
      <c r="A36" s="22"/>
      <c r="B36">
        <v>30</v>
      </c>
      <c r="C36" s="8">
        <f t="shared" si="4"/>
        <v>3182.7000000000003</v>
      </c>
      <c r="D36" s="8">
        <f>'Moving Planning'!$B$15</f>
        <v>4467.2234153290501</v>
      </c>
      <c r="E36" s="8">
        <f t="shared" si="0"/>
        <v>1284.5234153290498</v>
      </c>
      <c r="F36" s="8">
        <f t="shared" si="2"/>
        <v>-41840.502459871488</v>
      </c>
      <c r="G36" s="8"/>
      <c r="H36" s="8"/>
      <c r="I36" s="8">
        <f>'Mortgage Calculator'!L33</f>
        <v>27454.854119634321</v>
      </c>
    </row>
    <row r="37" spans="1:12">
      <c r="A37" s="22"/>
      <c r="B37">
        <v>31</v>
      </c>
      <c r="C37" s="8">
        <f t="shared" si="4"/>
        <v>3182.7000000000003</v>
      </c>
      <c r="D37" s="8">
        <f>'Moving Planning'!$B$15</f>
        <v>4467.2234153290501</v>
      </c>
      <c r="E37" s="8">
        <f t="shared" si="0"/>
        <v>1284.5234153290498</v>
      </c>
      <c r="F37" s="8">
        <f t="shared" si="2"/>
        <v>-43125.025875200539</v>
      </c>
      <c r="G37" s="8"/>
      <c r="H37" s="8"/>
      <c r="I37" s="8">
        <f>'Mortgage Calculator'!L34</f>
        <v>28417.449763107168</v>
      </c>
    </row>
    <row r="38" spans="1:12">
      <c r="A38" s="22"/>
      <c r="B38">
        <v>32</v>
      </c>
      <c r="C38" s="8">
        <f t="shared" si="4"/>
        <v>3182.7000000000003</v>
      </c>
      <c r="D38" s="8">
        <f>'Moving Planning'!$B$15</f>
        <v>4467.2234153290501</v>
      </c>
      <c r="E38" s="8">
        <f t="shared" si="0"/>
        <v>1284.5234153290498</v>
      </c>
      <c r="F38" s="8">
        <f t="shared" si="2"/>
        <v>-44409.549290529591</v>
      </c>
      <c r="G38" s="8"/>
      <c r="H38" s="8"/>
      <c r="I38" s="8">
        <f>'Mortgage Calculator'!L35</f>
        <v>29383.213950573114</v>
      </c>
    </row>
    <row r="39" spans="1:12">
      <c r="A39" s="22"/>
      <c r="B39">
        <v>33</v>
      </c>
      <c r="C39" s="8">
        <f t="shared" si="4"/>
        <v>3182.7000000000003</v>
      </c>
      <c r="D39" s="8">
        <f>'Moving Planning'!$B$15</f>
        <v>4467.2234153290501</v>
      </c>
      <c r="E39" s="8">
        <f t="shared" si="0"/>
        <v>1284.5234153290498</v>
      </c>
      <c r="F39" s="8">
        <f t="shared" si="2"/>
        <v>-45694.072705858642</v>
      </c>
      <c r="G39" s="8"/>
      <c r="H39" s="8"/>
      <c r="I39" s="8">
        <f>'Mortgage Calculator'!L36</f>
        <v>30352.157111822802</v>
      </c>
    </row>
    <row r="40" spans="1:12">
      <c r="A40" s="22"/>
      <c r="B40">
        <v>34</v>
      </c>
      <c r="C40" s="8">
        <f t="shared" si="4"/>
        <v>3182.7000000000003</v>
      </c>
      <c r="D40" s="8">
        <f>'Moving Planning'!$B$15</f>
        <v>4467.2234153290501</v>
      </c>
      <c r="E40" s="8">
        <f t="shared" si="0"/>
        <v>1284.5234153290498</v>
      </c>
      <c r="F40" s="8">
        <f t="shared" si="2"/>
        <v>-46978.596121187693</v>
      </c>
      <c r="G40" s="8"/>
      <c r="H40" s="8"/>
      <c r="I40" s="8">
        <f>'Mortgage Calculator'!L37</f>
        <v>31324.289710978268</v>
      </c>
    </row>
    <row r="41" spans="1:12">
      <c r="A41" s="22"/>
      <c r="B41">
        <v>35</v>
      </c>
      <c r="C41" s="8">
        <f t="shared" si="4"/>
        <v>3182.7000000000003</v>
      </c>
      <c r="D41" s="8">
        <f>'Moving Planning'!$B$15</f>
        <v>4467.2234153290501</v>
      </c>
      <c r="E41" s="8">
        <f t="shared" si="0"/>
        <v>1284.5234153290498</v>
      </c>
      <c r="F41" s="8">
        <f t="shared" si="2"/>
        <v>-48263.119536516744</v>
      </c>
      <c r="G41" s="8"/>
      <c r="H41" s="8"/>
      <c r="I41" s="8">
        <f>'Mortgage Calculator'!L38</f>
        <v>32299.622246605955</v>
      </c>
    </row>
    <row r="42" spans="1:12">
      <c r="A42" s="22"/>
      <c r="B42">
        <v>36</v>
      </c>
      <c r="C42" s="8">
        <f t="shared" si="4"/>
        <v>3182.7000000000003</v>
      </c>
      <c r="D42" s="8">
        <f>'Moving Planning'!$B$15</f>
        <v>4467.2234153290501</v>
      </c>
      <c r="E42" s="8">
        <f t="shared" si="0"/>
        <v>1284.5234153290498</v>
      </c>
      <c r="F42" s="8">
        <f t="shared" si="2"/>
        <v>-49547.642951845795</v>
      </c>
      <c r="G42" s="8">
        <f>K42+I42-$E$4</f>
        <v>90823.415251830083</v>
      </c>
      <c r="H42" s="8">
        <f>G42+F42</f>
        <v>41275.772299984288</v>
      </c>
      <c r="I42" s="8">
        <f>'Mortgage Calculator'!L39</f>
        <v>33278.165251830083</v>
      </c>
      <c r="J42" s="8">
        <f>('Mortgage Calculator'!$B$1+K30)*$D$3</f>
        <v>23870.25</v>
      </c>
      <c r="K42" s="8">
        <f>K30+J42</f>
        <v>69545.25</v>
      </c>
      <c r="L42" s="8">
        <f>$E$1+K42</f>
        <v>819545.25</v>
      </c>
    </row>
    <row r="43" spans="1:12">
      <c r="A43" s="22">
        <v>4</v>
      </c>
      <c r="B43">
        <v>37</v>
      </c>
      <c r="C43" s="8">
        <f>C42*(1+$D$2)</f>
        <v>3278.1810000000005</v>
      </c>
      <c r="D43" s="8">
        <f>'Moving Planning'!$B$15</f>
        <v>4467.2234153290501</v>
      </c>
      <c r="E43" s="8">
        <f t="shared" si="0"/>
        <v>1189.0424153290496</v>
      </c>
      <c r="F43" s="8">
        <f t="shared" si="2"/>
        <v>-50736.685367174847</v>
      </c>
      <c r="G43" s="8"/>
      <c r="H43" s="8"/>
      <c r="I43" s="8">
        <f>'Mortgage Calculator'!L40</f>
        <v>34259.92929444641</v>
      </c>
    </row>
    <row r="44" spans="1:12">
      <c r="A44" s="22"/>
      <c r="B44">
        <v>38</v>
      </c>
      <c r="C44" s="8">
        <f>C43</f>
        <v>3278.1810000000005</v>
      </c>
      <c r="D44" s="8">
        <f>'Moving Planning'!$B$15</f>
        <v>4467.2234153290501</v>
      </c>
      <c r="E44" s="8">
        <f t="shared" si="0"/>
        <v>1189.0424153290496</v>
      </c>
      <c r="F44" s="8">
        <f t="shared" si="2"/>
        <v>-51925.727782503898</v>
      </c>
      <c r="G44" s="8"/>
      <c r="H44" s="8"/>
      <c r="I44" s="8">
        <f>'Mortgage Calculator'!L41</f>
        <v>35244.924977036346</v>
      </c>
    </row>
    <row r="45" spans="1:12">
      <c r="A45" s="22"/>
      <c r="B45">
        <v>39</v>
      </c>
      <c r="C45" s="8">
        <f t="shared" ref="C45:C54" si="5">C44</f>
        <v>3278.1810000000005</v>
      </c>
      <c r="D45" s="8">
        <f>'Moving Planning'!$B$15</f>
        <v>4467.2234153290501</v>
      </c>
      <c r="E45" s="8">
        <f t="shared" si="0"/>
        <v>1189.0424153290496</v>
      </c>
      <c r="F45" s="8">
        <f t="shared" si="2"/>
        <v>-53114.77019783295</v>
      </c>
      <c r="G45" s="8"/>
      <c r="H45" s="8"/>
      <c r="I45" s="8">
        <f>'Mortgage Calculator'!L42</f>
        <v>36233.162937081477</v>
      </c>
    </row>
    <row r="46" spans="1:12">
      <c r="A46" s="22"/>
      <c r="B46">
        <v>40</v>
      </c>
      <c r="C46" s="8">
        <f t="shared" si="5"/>
        <v>3278.1810000000005</v>
      </c>
      <c r="D46" s="8">
        <f>'Moving Planning'!$B$15</f>
        <v>4467.2234153290501</v>
      </c>
      <c r="E46" s="8">
        <f t="shared" si="0"/>
        <v>1189.0424153290496</v>
      </c>
      <c r="F46" s="8">
        <f t="shared" si="2"/>
        <v>-54303.812613162001</v>
      </c>
      <c r="G46" s="8"/>
      <c r="H46" s="8"/>
      <c r="I46" s="8">
        <f>'Mortgage Calculator'!L43</f>
        <v>37224.653847078422</v>
      </c>
    </row>
    <row r="47" spans="1:12">
      <c r="A47" s="22"/>
      <c r="B47">
        <v>41</v>
      </c>
      <c r="C47" s="8">
        <f t="shared" si="5"/>
        <v>3278.1810000000005</v>
      </c>
      <c r="D47" s="8">
        <f>'Moving Planning'!$B$15</f>
        <v>4467.2234153290501</v>
      </c>
      <c r="E47" s="8">
        <f t="shared" si="0"/>
        <v>1189.0424153290496</v>
      </c>
      <c r="F47" s="8">
        <f t="shared" si="2"/>
        <v>-55492.855028491053</v>
      </c>
      <c r="G47" s="8"/>
      <c r="H47" s="8"/>
      <c r="I47" s="8">
        <f>'Mortgage Calculator'!L44</f>
        <v>38219.408414654106</v>
      </c>
    </row>
    <row r="48" spans="1:12">
      <c r="A48" s="22"/>
      <c r="B48">
        <v>42</v>
      </c>
      <c r="C48" s="8">
        <f t="shared" si="5"/>
        <v>3278.1810000000005</v>
      </c>
      <c r="D48" s="8">
        <f>'Moving Planning'!$B$15</f>
        <v>4467.2234153290501</v>
      </c>
      <c r="E48" s="8">
        <f t="shared" si="0"/>
        <v>1189.0424153290496</v>
      </c>
      <c r="F48" s="8">
        <f t="shared" si="2"/>
        <v>-56681.897443820104</v>
      </c>
      <c r="G48" s="8"/>
      <c r="H48" s="8"/>
      <c r="I48" s="8">
        <f>'Mortgage Calculator'!L45</f>
        <v>39217.43738268139</v>
      </c>
    </row>
    <row r="49" spans="1:12">
      <c r="A49" s="22"/>
      <c r="B49">
        <v>43</v>
      </c>
      <c r="C49" s="8">
        <f t="shared" si="5"/>
        <v>3278.1810000000005</v>
      </c>
      <c r="D49" s="8">
        <f>'Moving Planning'!$B$15</f>
        <v>4467.2234153290501</v>
      </c>
      <c r="E49" s="8">
        <f t="shared" si="0"/>
        <v>1189.0424153290496</v>
      </c>
      <c r="F49" s="8">
        <f t="shared" si="2"/>
        <v>-57870.939859149155</v>
      </c>
      <c r="G49" s="8"/>
      <c r="H49" s="8"/>
      <c r="I49" s="8">
        <f>'Mortgage Calculator'!L46</f>
        <v>40218.7515293951</v>
      </c>
    </row>
    <row r="50" spans="1:12">
      <c r="A50" s="22"/>
      <c r="B50">
        <v>44</v>
      </c>
      <c r="C50" s="8">
        <f t="shared" si="5"/>
        <v>3278.1810000000005</v>
      </c>
      <c r="D50" s="8">
        <f>'Moving Planning'!$B$15</f>
        <v>4467.2234153290501</v>
      </c>
      <c r="E50" s="8">
        <f t="shared" si="0"/>
        <v>1189.0424153290496</v>
      </c>
      <c r="F50" s="8">
        <f t="shared" si="2"/>
        <v>-59059.982274478207</v>
      </c>
      <c r="G50" s="8"/>
      <c r="H50" s="8"/>
      <c r="I50" s="8">
        <f>'Mortgage Calculator'!L47</f>
        <v>41223.361668508413</v>
      </c>
    </row>
    <row r="51" spans="1:12">
      <c r="A51" s="22"/>
      <c r="B51">
        <v>45</v>
      </c>
      <c r="C51" s="8">
        <f t="shared" si="5"/>
        <v>3278.1810000000005</v>
      </c>
      <c r="D51" s="8">
        <f>'Moving Planning'!$B$15</f>
        <v>4467.2234153290501</v>
      </c>
      <c r="E51" s="8">
        <f t="shared" si="0"/>
        <v>1189.0424153290496</v>
      </c>
      <c r="F51" s="8">
        <f t="shared" si="2"/>
        <v>-60249.024689807258</v>
      </c>
      <c r="G51" s="8"/>
      <c r="H51" s="8"/>
      <c r="I51" s="8">
        <f>'Mortgage Calculator'!L48</f>
        <v>42231.278649329637</v>
      </c>
    </row>
    <row r="52" spans="1:12">
      <c r="A52" s="22"/>
      <c r="B52">
        <v>46</v>
      </c>
      <c r="C52" s="8">
        <f t="shared" si="5"/>
        <v>3278.1810000000005</v>
      </c>
      <c r="D52" s="8">
        <f>'Moving Planning'!$B$15</f>
        <v>4467.2234153290501</v>
      </c>
      <c r="E52" s="8">
        <f t="shared" si="0"/>
        <v>1189.0424153290496</v>
      </c>
      <c r="F52" s="8">
        <f t="shared" si="2"/>
        <v>-61438.06710513631</v>
      </c>
      <c r="G52" s="8"/>
      <c r="H52" s="8"/>
      <c r="I52" s="8">
        <f>'Mortgage Calculator'!L49</f>
        <v>43242.513356879397</v>
      </c>
    </row>
    <row r="53" spans="1:12">
      <c r="A53" s="22"/>
      <c r="B53">
        <v>47</v>
      </c>
      <c r="C53" s="8">
        <f t="shared" si="5"/>
        <v>3278.1810000000005</v>
      </c>
      <c r="D53" s="8">
        <f>'Moving Planning'!$B$15</f>
        <v>4467.2234153290501</v>
      </c>
      <c r="E53" s="8">
        <f t="shared" si="0"/>
        <v>1189.0424153290496</v>
      </c>
      <c r="F53" s="8">
        <f t="shared" si="2"/>
        <v>-62627.109520465361</v>
      </c>
      <c r="G53" s="8"/>
      <c r="H53" s="8"/>
      <c r="I53" s="8">
        <f>'Mortgage Calculator'!L50</f>
        <v>44257.076712008173</v>
      </c>
    </row>
    <row r="54" spans="1:12">
      <c r="A54" s="22"/>
      <c r="B54">
        <v>48</v>
      </c>
      <c r="C54" s="8">
        <f t="shared" si="5"/>
        <v>3278.1810000000005</v>
      </c>
      <c r="D54" s="8">
        <f>'Moving Planning'!$B$15</f>
        <v>4467.2234153290501</v>
      </c>
      <c r="E54" s="8">
        <f t="shared" si="0"/>
        <v>1189.0424153290496</v>
      </c>
      <c r="F54" s="8">
        <f t="shared" si="2"/>
        <v>-63816.151935794413</v>
      </c>
      <c r="G54" s="8">
        <f>K54+I54-$E$4</f>
        <v>127406.58717151426</v>
      </c>
      <c r="H54" s="8">
        <f>G54+F54</f>
        <v>63590.435235719844</v>
      </c>
      <c r="I54" s="8">
        <f>'Mortgage Calculator'!L51</f>
        <v>45274.979671514251</v>
      </c>
      <c r="J54" s="8">
        <f>('Mortgage Calculator'!$B$1+K42)*$D$3</f>
        <v>24586.357499999998</v>
      </c>
      <c r="K54" s="8">
        <f>K42+J54</f>
        <v>94131.607499999998</v>
      </c>
      <c r="L54" s="8">
        <f>$E$1+K54</f>
        <v>844131.60750000004</v>
      </c>
    </row>
    <row r="55" spans="1:12">
      <c r="A55" s="22">
        <v>5</v>
      </c>
      <c r="B55">
        <v>49</v>
      </c>
      <c r="C55" s="8">
        <f>C54*(1+$D$2)</f>
        <v>3376.5264300000008</v>
      </c>
      <c r="D55" s="8">
        <f>'Moving Planning'!$B$15</f>
        <v>4467.2234153290501</v>
      </c>
      <c r="E55" s="8">
        <f t="shared" si="0"/>
        <v>1090.6969853290493</v>
      </c>
      <c r="F55" s="8">
        <f t="shared" si="2"/>
        <v>-64906.848921123463</v>
      </c>
      <c r="G55" s="8"/>
      <c r="H55" s="8"/>
      <c r="I55" s="8">
        <f>'Mortgage Calculator'!L52</f>
        <v>46296.233228262034</v>
      </c>
    </row>
    <row r="56" spans="1:12">
      <c r="A56" s="22"/>
      <c r="B56">
        <v>50</v>
      </c>
      <c r="C56" s="8">
        <f>C55</f>
        <v>3376.5264300000008</v>
      </c>
      <c r="D56" s="8">
        <f>'Moving Planning'!$B$15</f>
        <v>4467.2234153290501</v>
      </c>
      <c r="E56" s="8">
        <f t="shared" si="0"/>
        <v>1090.6969853290493</v>
      </c>
      <c r="F56" s="8">
        <f t="shared" si="2"/>
        <v>-65997.545906452506</v>
      </c>
      <c r="G56" s="8"/>
      <c r="H56" s="8"/>
      <c r="I56" s="8">
        <f>'Mortgage Calculator'!L53</f>
        <v>47320.84841130078</v>
      </c>
    </row>
    <row r="57" spans="1:12">
      <c r="A57" s="22"/>
      <c r="B57">
        <v>51</v>
      </c>
      <c r="C57" s="8">
        <f t="shared" ref="C57:C66" si="6">C56</f>
        <v>3376.5264300000008</v>
      </c>
      <c r="D57" s="8">
        <f>'Moving Planning'!$B$15</f>
        <v>4467.2234153290501</v>
      </c>
      <c r="E57" s="8">
        <f t="shared" si="0"/>
        <v>1090.6969853290493</v>
      </c>
      <c r="F57" s="8">
        <f t="shared" si="2"/>
        <v>-67088.242891781556</v>
      </c>
      <c r="G57" s="8"/>
      <c r="H57" s="8"/>
      <c r="I57" s="8">
        <f>'Mortgage Calculator'!L54</f>
        <v>48348.836285983693</v>
      </c>
    </row>
    <row r="58" spans="1:12">
      <c r="A58" s="22"/>
      <c r="B58">
        <v>52</v>
      </c>
      <c r="C58" s="8">
        <f t="shared" si="6"/>
        <v>3376.5264300000008</v>
      </c>
      <c r="D58" s="8">
        <f>'Moving Planning'!$B$15</f>
        <v>4467.2234153290501</v>
      </c>
      <c r="E58" s="8">
        <f t="shared" si="0"/>
        <v>1090.6969853290493</v>
      </c>
      <c r="F58" s="8">
        <f t="shared" si="2"/>
        <v>-68178.939877110606</v>
      </c>
      <c r="G58" s="8"/>
      <c r="H58" s="8"/>
      <c r="I58" s="8">
        <f>'Mortgage Calculator'!L55</f>
        <v>49380.20795408744</v>
      </c>
    </row>
    <row r="59" spans="1:12">
      <c r="A59" s="22"/>
      <c r="B59">
        <v>53</v>
      </c>
      <c r="C59" s="8">
        <f t="shared" si="6"/>
        <v>3376.5264300000008</v>
      </c>
      <c r="D59" s="8">
        <f>'Moving Planning'!$B$15</f>
        <v>4467.2234153290501</v>
      </c>
      <c r="E59" s="8">
        <f t="shared" si="0"/>
        <v>1090.6969853290493</v>
      </c>
      <c r="F59" s="8">
        <f t="shared" si="2"/>
        <v>-69269.636862439656</v>
      </c>
      <c r="G59" s="8"/>
      <c r="H59" s="8"/>
      <c r="I59" s="8">
        <f>'Mortgage Calculator'!L56</f>
        <v>50414.974553932028</v>
      </c>
    </row>
    <row r="60" spans="1:12">
      <c r="A60" s="22"/>
      <c r="B60">
        <v>54</v>
      </c>
      <c r="C60" s="8">
        <f t="shared" si="6"/>
        <v>3376.5264300000008</v>
      </c>
      <c r="D60" s="8">
        <f>'Moving Planning'!$B$15</f>
        <v>4467.2234153290501</v>
      </c>
      <c r="E60" s="8">
        <f t="shared" si="0"/>
        <v>1090.6969853290493</v>
      </c>
      <c r="F60" s="8">
        <f t="shared" si="2"/>
        <v>-70360.333847768707</v>
      </c>
      <c r="G60" s="8"/>
      <c r="H60" s="8"/>
      <c r="I60" s="8">
        <f>'Mortgage Calculator'!L57</f>
        <v>51453.147260501108</v>
      </c>
    </row>
    <row r="61" spans="1:12">
      <c r="A61" s="22"/>
      <c r="B61">
        <v>55</v>
      </c>
      <c r="C61" s="8">
        <f t="shared" si="6"/>
        <v>3376.5264300000008</v>
      </c>
      <c r="D61" s="8">
        <f>'Moving Planning'!$B$15</f>
        <v>4467.2234153290501</v>
      </c>
      <c r="E61" s="8">
        <f t="shared" si="0"/>
        <v>1090.6969853290493</v>
      </c>
      <c r="F61" s="8">
        <f t="shared" si="2"/>
        <v>-71451.030833097757</v>
      </c>
      <c r="G61" s="8"/>
      <c r="H61" s="8"/>
      <c r="I61" s="8">
        <f>'Mortgage Calculator'!L58</f>
        <v>52494.737285562638</v>
      </c>
    </row>
    <row r="62" spans="1:12">
      <c r="A62" s="22"/>
      <c r="B62">
        <v>56</v>
      </c>
      <c r="C62" s="8">
        <f t="shared" si="6"/>
        <v>3376.5264300000008</v>
      </c>
      <c r="D62" s="8">
        <f>'Moving Planning'!$B$15</f>
        <v>4467.2234153290501</v>
      </c>
      <c r="E62" s="8">
        <f t="shared" si="0"/>
        <v>1090.6969853290493</v>
      </c>
      <c r="F62" s="8">
        <f t="shared" si="2"/>
        <v>-72541.727818426807</v>
      </c>
      <c r="G62" s="8"/>
      <c r="H62" s="8"/>
      <c r="I62" s="8">
        <f>'Mortgage Calculator'!L59</f>
        <v>53539.755877789998</v>
      </c>
    </row>
    <row r="63" spans="1:12">
      <c r="A63" s="22"/>
      <c r="B63">
        <v>57</v>
      </c>
      <c r="C63" s="8">
        <f t="shared" si="6"/>
        <v>3376.5264300000008</v>
      </c>
      <c r="D63" s="8">
        <f>'Moving Planning'!$B$15</f>
        <v>4467.2234153290501</v>
      </c>
      <c r="E63" s="8">
        <f t="shared" si="0"/>
        <v>1090.6969853290493</v>
      </c>
      <c r="F63" s="8">
        <f t="shared" si="2"/>
        <v>-73632.424803755857</v>
      </c>
      <c r="G63" s="8"/>
      <c r="H63" s="8"/>
      <c r="I63" s="8">
        <f>'Mortgage Calculator'!L60</f>
        <v>54588.214322883439</v>
      </c>
    </row>
    <row r="64" spans="1:12">
      <c r="A64" s="22"/>
      <c r="B64">
        <v>58</v>
      </c>
      <c r="C64" s="8">
        <f t="shared" si="6"/>
        <v>3376.5264300000008</v>
      </c>
      <c r="D64" s="8">
        <f>'Moving Planning'!$B$15</f>
        <v>4467.2234153290501</v>
      </c>
      <c r="E64" s="8">
        <f t="shared" si="0"/>
        <v>1090.6969853290493</v>
      </c>
      <c r="F64" s="8">
        <f t="shared" si="2"/>
        <v>-74723.121789084908</v>
      </c>
      <c r="G64" s="8"/>
      <c r="H64" s="8"/>
      <c r="I64" s="8">
        <f>'Mortgage Calculator'!L61</f>
        <v>55640.123943691979</v>
      </c>
    </row>
    <row r="65" spans="1:12">
      <c r="A65" s="22"/>
      <c r="B65">
        <v>59</v>
      </c>
      <c r="C65" s="8">
        <f t="shared" si="6"/>
        <v>3376.5264300000008</v>
      </c>
      <c r="D65" s="8">
        <f>'Moving Planning'!$B$15</f>
        <v>4467.2234153290501</v>
      </c>
      <c r="E65" s="8">
        <f t="shared" si="0"/>
        <v>1090.6969853290493</v>
      </c>
      <c r="F65" s="8">
        <f t="shared" si="2"/>
        <v>-75813.818774413958</v>
      </c>
      <c r="G65" s="8"/>
      <c r="H65" s="8"/>
      <c r="I65" s="8">
        <f>'Mortgage Calculator'!L62</f>
        <v>56695.49610033568</v>
      </c>
    </row>
    <row r="66" spans="1:12">
      <c r="A66" s="22"/>
      <c r="B66">
        <v>60</v>
      </c>
      <c r="C66" s="8">
        <f t="shared" si="6"/>
        <v>3376.5264300000008</v>
      </c>
      <c r="D66" s="8">
        <f>'Moving Planning'!$B$15</f>
        <v>4467.2234153290501</v>
      </c>
      <c r="E66" s="8">
        <f t="shared" si="0"/>
        <v>1090.6969853290493</v>
      </c>
      <c r="F66" s="8">
        <f t="shared" si="2"/>
        <v>-76904.515759743008</v>
      </c>
      <c r="G66" s="8">
        <f>K66+I66-$E$4</f>
        <v>165209.89791532833</v>
      </c>
      <c r="H66" s="8">
        <f>G66+F66</f>
        <v>88305.382155585321</v>
      </c>
      <c r="I66" s="8">
        <f>'Mortgage Calculator'!L63</f>
        <v>57754.342190328338</v>
      </c>
      <c r="J66" s="8">
        <f>('Mortgage Calculator'!$B$1+K54)*$D$3</f>
        <v>25323.948225</v>
      </c>
      <c r="K66" s="8">
        <f>K54+J66</f>
        <v>119455.555725</v>
      </c>
      <c r="L66" s="8">
        <f>$E$1+K66</f>
        <v>869455.55572499998</v>
      </c>
    </row>
    <row r="67" spans="1:12">
      <c r="A67" s="22">
        <v>6</v>
      </c>
      <c r="B67">
        <v>61</v>
      </c>
      <c r="C67" s="8">
        <f>C66*(1+$D$2)</f>
        <v>3477.8222229000007</v>
      </c>
      <c r="D67" s="8">
        <f>'Moving Planning'!$B$15</f>
        <v>4467.2234153290501</v>
      </c>
      <c r="E67" s="8">
        <f t="shared" si="0"/>
        <v>989.40119242904939</v>
      </c>
      <c r="F67" s="8">
        <f t="shared" si="2"/>
        <v>-77893.916952172061</v>
      </c>
      <c r="G67" s="8"/>
      <c r="H67" s="8"/>
      <c r="I67" s="8">
        <f>'Mortgage Calculator'!L64</f>
        <v>58816.673648700555</v>
      </c>
    </row>
    <row r="68" spans="1:12">
      <c r="A68" s="22"/>
      <c r="B68">
        <v>62</v>
      </c>
      <c r="C68" s="8">
        <f>C67</f>
        <v>3477.8222229000007</v>
      </c>
      <c r="D68" s="8">
        <f>'Moving Planning'!$B$15</f>
        <v>4467.2234153290501</v>
      </c>
      <c r="E68" s="8">
        <f t="shared" si="0"/>
        <v>989.40119242904939</v>
      </c>
      <c r="F68" s="8">
        <f t="shared" si="2"/>
        <v>-78883.318144601115</v>
      </c>
      <c r="G68" s="8"/>
      <c r="H68" s="8"/>
      <c r="I68" s="8">
        <f>'Mortgage Calculator'!L65</f>
        <v>59882.501948123245</v>
      </c>
    </row>
    <row r="69" spans="1:12">
      <c r="A69" s="22"/>
      <c r="B69">
        <v>63</v>
      </c>
      <c r="C69" s="8">
        <f t="shared" ref="C69:C78" si="7">C68</f>
        <v>3477.8222229000007</v>
      </c>
      <c r="D69" s="8">
        <f>'Moving Planning'!$B$15</f>
        <v>4467.2234153290501</v>
      </c>
      <c r="E69" s="8">
        <f t="shared" si="0"/>
        <v>989.40119242904939</v>
      </c>
      <c r="F69" s="8">
        <f t="shared" si="2"/>
        <v>-79872.719337030168</v>
      </c>
      <c r="G69" s="8"/>
      <c r="H69" s="8"/>
      <c r="I69" s="8">
        <f>'Mortgage Calculator'!L66</f>
        <v>60951.838599031536</v>
      </c>
    </row>
    <row r="70" spans="1:12">
      <c r="A70" s="22"/>
      <c r="B70">
        <v>64</v>
      </c>
      <c r="C70" s="8">
        <f t="shared" si="7"/>
        <v>3477.8222229000007</v>
      </c>
      <c r="D70" s="8">
        <f>'Moving Planning'!$B$15</f>
        <v>4467.2234153290501</v>
      </c>
      <c r="E70" s="8">
        <f t="shared" si="0"/>
        <v>989.40119242904939</v>
      </c>
      <c r="F70" s="8">
        <f t="shared" si="2"/>
        <v>-80862.120529459222</v>
      </c>
      <c r="G70" s="8"/>
      <c r="H70" s="8"/>
      <c r="I70" s="8">
        <f>'Mortgage Calculator'!L67</f>
        <v>62024.695149749066</v>
      </c>
    </row>
    <row r="71" spans="1:12">
      <c r="A71" s="22"/>
      <c r="B71">
        <v>65</v>
      </c>
      <c r="C71" s="8">
        <f t="shared" si="7"/>
        <v>3477.8222229000007</v>
      </c>
      <c r="D71" s="8">
        <f>'Moving Planning'!$B$15</f>
        <v>4467.2234153290501</v>
      </c>
      <c r="E71" s="8">
        <f t="shared" si="0"/>
        <v>989.40119242904939</v>
      </c>
      <c r="F71" s="8">
        <f t="shared" si="2"/>
        <v>-81851.521721888275</v>
      </c>
      <c r="G71" s="8"/>
      <c r="H71" s="8"/>
      <c r="I71" s="8">
        <f>'Mortgage Calculator'!L68</f>
        <v>63101.083186612705</v>
      </c>
    </row>
    <row r="72" spans="1:12">
      <c r="A72" s="22"/>
      <c r="B72">
        <v>66</v>
      </c>
      <c r="C72" s="8">
        <f t="shared" si="7"/>
        <v>3477.8222229000007</v>
      </c>
      <c r="D72" s="8">
        <f>'Moving Planning'!$B$15</f>
        <v>4467.2234153290501</v>
      </c>
      <c r="E72" s="8">
        <f t="shared" ref="E72:E90" si="8">D72-C72</f>
        <v>989.40119242904939</v>
      </c>
      <c r="F72" s="8">
        <f t="shared" si="2"/>
        <v>-82840.922914317329</v>
      </c>
      <c r="G72" s="8"/>
      <c r="H72" s="8"/>
      <c r="I72" s="8">
        <f>'Mortgage Calculator'!L69</f>
        <v>64181.014334097687</v>
      </c>
    </row>
    <row r="73" spans="1:12">
      <c r="A73" s="22"/>
      <c r="B73">
        <v>67</v>
      </c>
      <c r="C73" s="8">
        <f t="shared" si="7"/>
        <v>3477.8222229000007</v>
      </c>
      <c r="D73" s="8">
        <f>'Moving Planning'!$B$15</f>
        <v>4467.2234153290501</v>
      </c>
      <c r="E73" s="8">
        <f t="shared" si="8"/>
        <v>989.40119242904939</v>
      </c>
      <c r="F73" s="8">
        <f t="shared" ref="F73:F90" si="9">F72-E73</f>
        <v>-83830.324106746382</v>
      </c>
      <c r="G73" s="8"/>
      <c r="H73" s="8"/>
      <c r="I73" s="8">
        <f>'Mortgage Calculator'!L70</f>
        <v>65264.500254943137</v>
      </c>
    </row>
    <row r="74" spans="1:12">
      <c r="A74" s="22"/>
      <c r="B74">
        <v>68</v>
      </c>
      <c r="C74" s="8">
        <f t="shared" si="7"/>
        <v>3477.8222229000007</v>
      </c>
      <c r="D74" s="8">
        <f>'Moving Planning'!$B$15</f>
        <v>4467.2234153290501</v>
      </c>
      <c r="E74" s="8">
        <f t="shared" si="8"/>
        <v>989.40119242904939</v>
      </c>
      <c r="F74" s="8">
        <f t="shared" si="9"/>
        <v>-84819.725299175436</v>
      </c>
      <c r="G74" s="8"/>
      <c r="H74" s="8"/>
      <c r="I74" s="8">
        <f>'Mortgage Calculator'!L71</f>
        <v>66351.552650278041</v>
      </c>
    </row>
    <row r="75" spans="1:12">
      <c r="A75" s="22"/>
      <c r="B75">
        <v>69</v>
      </c>
      <c r="C75" s="8">
        <f t="shared" si="7"/>
        <v>3477.8222229000007</v>
      </c>
      <c r="D75" s="8">
        <f>'Moving Planning'!$B$15</f>
        <v>4467.2234153290501</v>
      </c>
      <c r="E75" s="8">
        <f t="shared" si="8"/>
        <v>989.40119242904939</v>
      </c>
      <c r="F75" s="8">
        <f t="shared" si="9"/>
        <v>-85809.126491604489</v>
      </c>
      <c r="G75" s="8"/>
      <c r="H75" s="8"/>
      <c r="I75" s="8">
        <f>'Mortgage Calculator'!L72</f>
        <v>67442.183259747588</v>
      </c>
    </row>
    <row r="76" spans="1:12">
      <c r="A76" s="22"/>
      <c r="B76">
        <v>70</v>
      </c>
      <c r="C76" s="8">
        <f t="shared" si="7"/>
        <v>3477.8222229000007</v>
      </c>
      <c r="D76" s="8">
        <f>'Moving Planning'!$B$15</f>
        <v>4467.2234153290501</v>
      </c>
      <c r="E76" s="8">
        <f t="shared" si="8"/>
        <v>989.40119242904939</v>
      </c>
      <c r="F76" s="8">
        <f t="shared" si="9"/>
        <v>-86798.527684033543</v>
      </c>
      <c r="G76" s="8"/>
      <c r="H76" s="8"/>
      <c r="I76" s="8">
        <f>'Mortgage Calculator'!L73</f>
        <v>68536.403861639978</v>
      </c>
    </row>
    <row r="77" spans="1:12">
      <c r="A77" s="22"/>
      <c r="B77">
        <v>71</v>
      </c>
      <c r="C77" s="8">
        <f t="shared" si="7"/>
        <v>3477.8222229000007</v>
      </c>
      <c r="D77" s="8">
        <f>'Moving Planning'!$B$15</f>
        <v>4467.2234153290501</v>
      </c>
      <c r="E77" s="8">
        <f t="shared" si="8"/>
        <v>989.40119242904939</v>
      </c>
      <c r="F77" s="8">
        <f t="shared" si="9"/>
        <v>-87787.928876462596</v>
      </c>
      <c r="G77" s="8"/>
      <c r="H77" s="8"/>
      <c r="I77" s="8">
        <f>'Mortgage Calculator'!L74</f>
        <v>69634.226273013599</v>
      </c>
    </row>
    <row r="78" spans="1:12">
      <c r="A78" s="22"/>
      <c r="B78">
        <v>72</v>
      </c>
      <c r="C78" s="8">
        <f t="shared" si="7"/>
        <v>3477.8222229000007</v>
      </c>
      <c r="D78" s="8">
        <f>'Moving Planning'!$B$15</f>
        <v>4467.2234153290501</v>
      </c>
      <c r="E78" s="8">
        <f t="shared" si="8"/>
        <v>989.40119242904939</v>
      </c>
      <c r="F78" s="8">
        <f t="shared" si="9"/>
        <v>-88777.33006889165</v>
      </c>
      <c r="G78" s="8">
        <f>K78+I78-$E$4</f>
        <v>204274.88474657465</v>
      </c>
      <c r="H78" s="8">
        <f>G78+F78</f>
        <v>115497.554677683</v>
      </c>
      <c r="I78" s="8">
        <f>'Mortgage Calculator'!L75</f>
        <v>70735.662349824648</v>
      </c>
      <c r="J78" s="8">
        <f>('Mortgage Calculator'!$B$1+K66)*$D$3</f>
        <v>26083.666671749997</v>
      </c>
      <c r="K78" s="8">
        <f>K66+J78</f>
        <v>145539.22239675</v>
      </c>
      <c r="L78" s="8">
        <f>$E$1+K78</f>
        <v>895539.22239675</v>
      </c>
    </row>
    <row r="79" spans="1:12">
      <c r="A79" s="22">
        <v>7</v>
      </c>
      <c r="B79">
        <v>73</v>
      </c>
      <c r="C79" s="8">
        <f>C78*(1+$D$2)</f>
        <v>3582.1568895870009</v>
      </c>
      <c r="D79" s="8">
        <f>'Moving Planning'!$B$15</f>
        <v>4467.2234153290501</v>
      </c>
      <c r="E79" s="8">
        <f t="shared" si="8"/>
        <v>885.06652574204918</v>
      </c>
      <c r="F79" s="8">
        <f t="shared" si="9"/>
        <v>-89662.396594633698</v>
      </c>
      <c r="G79" s="8"/>
      <c r="H79" s="8"/>
      <c r="I79" s="8">
        <f>'Mortgage Calculator'!L76</f>
        <v>71840.7239870552</v>
      </c>
    </row>
    <row r="80" spans="1:12">
      <c r="A80" s="22"/>
      <c r="B80">
        <v>74</v>
      </c>
      <c r="C80" s="8">
        <f>C79</f>
        <v>3582.1568895870009</v>
      </c>
      <c r="D80" s="8">
        <f>'Moving Planning'!$B$15</f>
        <v>4467.2234153290501</v>
      </c>
      <c r="E80" s="8">
        <f t="shared" si="8"/>
        <v>885.06652574204918</v>
      </c>
      <c r="F80" s="8">
        <f t="shared" si="9"/>
        <v>-90547.463120375745</v>
      </c>
      <c r="G80" s="8"/>
      <c r="H80" s="8"/>
      <c r="I80" s="8">
        <f>'Mortgage Calculator'!L77</f>
        <v>72949.423118841645</v>
      </c>
    </row>
    <row r="81" spans="1:12">
      <c r="A81" s="22"/>
      <c r="B81">
        <v>75</v>
      </c>
      <c r="C81" s="8">
        <f t="shared" ref="C81:C90" si="10">C80</f>
        <v>3582.1568895870009</v>
      </c>
      <c r="D81" s="8">
        <f>'Moving Planning'!$B$15</f>
        <v>4467.2234153290501</v>
      </c>
      <c r="E81" s="8">
        <f t="shared" si="8"/>
        <v>885.06652574204918</v>
      </c>
      <c r="F81" s="8">
        <f t="shared" si="9"/>
        <v>-91432.529646117793</v>
      </c>
      <c r="G81" s="8"/>
      <c r="H81" s="8"/>
      <c r="I81" s="8">
        <f>'Mortgage Calculator'!L78</f>
        <v>74061.771718603544</v>
      </c>
    </row>
    <row r="82" spans="1:12">
      <c r="A82" s="22"/>
      <c r="B82">
        <v>76</v>
      </c>
      <c r="C82" s="8">
        <f t="shared" si="10"/>
        <v>3582.1568895870009</v>
      </c>
      <c r="D82" s="8">
        <f>'Moving Planning'!$B$15</f>
        <v>4467.2234153290501</v>
      </c>
      <c r="E82" s="8">
        <f t="shared" si="8"/>
        <v>885.06652574204918</v>
      </c>
      <c r="F82" s="8">
        <f t="shared" si="9"/>
        <v>-92317.596171859841</v>
      </c>
      <c r="G82" s="8"/>
      <c r="H82" s="8"/>
      <c r="I82" s="8">
        <f>'Mortgage Calculator'!L79</f>
        <v>75177.781799172997</v>
      </c>
    </row>
    <row r="83" spans="1:12">
      <c r="A83" s="22"/>
      <c r="B83">
        <v>77</v>
      </c>
      <c r="C83" s="8">
        <f t="shared" si="10"/>
        <v>3582.1568895870009</v>
      </c>
      <c r="D83" s="8">
        <f>'Moving Planning'!$B$15</f>
        <v>4467.2234153290501</v>
      </c>
      <c r="E83" s="8">
        <f t="shared" si="8"/>
        <v>885.06652574204918</v>
      </c>
      <c r="F83" s="8">
        <f t="shared" si="9"/>
        <v>-93202.662697601889</v>
      </c>
      <c r="G83" s="8"/>
      <c r="H83" s="8"/>
      <c r="I83" s="8">
        <f>'Mortgage Calculator'!L80</f>
        <v>76297.465412924328</v>
      </c>
    </row>
    <row r="84" spans="1:12">
      <c r="A84" s="22"/>
      <c r="B84">
        <v>78</v>
      </c>
      <c r="C84" s="8">
        <f t="shared" si="10"/>
        <v>3582.1568895870009</v>
      </c>
      <c r="D84" s="8">
        <f>'Moving Planning'!$B$15</f>
        <v>4467.2234153290501</v>
      </c>
      <c r="E84" s="8">
        <f t="shared" si="8"/>
        <v>885.06652574204918</v>
      </c>
      <c r="F84" s="8">
        <f t="shared" si="9"/>
        <v>-94087.729223343937</v>
      </c>
      <c r="G84" s="8"/>
      <c r="H84" s="8"/>
      <c r="I84" s="8">
        <f>'Mortgage Calculator'!L81</f>
        <v>77420.834651904253</v>
      </c>
    </row>
    <row r="85" spans="1:12">
      <c r="A85" s="22"/>
      <c r="B85">
        <v>79</v>
      </c>
      <c r="C85" s="8">
        <f t="shared" si="10"/>
        <v>3582.1568895870009</v>
      </c>
      <c r="D85" s="8">
        <f>'Moving Planning'!$B$15</f>
        <v>4467.2234153290501</v>
      </c>
      <c r="E85" s="8">
        <f t="shared" si="8"/>
        <v>885.06652574204918</v>
      </c>
      <c r="F85" s="8">
        <f t="shared" si="9"/>
        <v>-94972.795749085984</v>
      </c>
      <c r="G85" s="8"/>
      <c r="H85" s="8"/>
      <c r="I85" s="8">
        <f>'Mortgage Calculator'!L82</f>
        <v>78547.901647962484</v>
      </c>
    </row>
    <row r="86" spans="1:12">
      <c r="A86" s="22"/>
      <c r="B86">
        <v>80</v>
      </c>
      <c r="C86" s="8">
        <f t="shared" si="10"/>
        <v>3582.1568895870009</v>
      </c>
      <c r="D86" s="8">
        <f>'Moving Planning'!$B$15</f>
        <v>4467.2234153290501</v>
      </c>
      <c r="E86" s="8">
        <f t="shared" si="8"/>
        <v>885.06652574204918</v>
      </c>
      <c r="F86" s="8">
        <f t="shared" si="9"/>
        <v>-95857.862274828032</v>
      </c>
      <c r="G86" s="8"/>
      <c r="H86" s="8"/>
      <c r="I86" s="8">
        <f>'Mortgage Calculator'!L83</f>
        <v>79678.678572882738</v>
      </c>
    </row>
    <row r="87" spans="1:12">
      <c r="A87" s="22"/>
      <c r="B87">
        <v>81</v>
      </c>
      <c r="C87" s="8">
        <f t="shared" si="10"/>
        <v>3582.1568895870009</v>
      </c>
      <c r="D87" s="8">
        <f>'Moving Planning'!$B$15</f>
        <v>4467.2234153290501</v>
      </c>
      <c r="E87" s="8">
        <f t="shared" si="8"/>
        <v>885.06652574204918</v>
      </c>
      <c r="F87" s="8">
        <f t="shared" si="9"/>
        <v>-96742.92880057008</v>
      </c>
      <c r="G87" s="8"/>
      <c r="H87" s="8"/>
      <c r="I87" s="8">
        <f>'Mortgage Calculator'!L84</f>
        <v>80813.1776385142</v>
      </c>
    </row>
    <row r="88" spans="1:12">
      <c r="A88" s="22"/>
      <c r="B88">
        <v>82</v>
      </c>
      <c r="C88" s="8">
        <f t="shared" si="10"/>
        <v>3582.1568895870009</v>
      </c>
      <c r="D88" s="8">
        <f>'Moving Planning'!$B$15</f>
        <v>4467.2234153290501</v>
      </c>
      <c r="E88" s="8">
        <f t="shared" si="8"/>
        <v>885.06652574204918</v>
      </c>
      <c r="F88" s="8">
        <f t="shared" si="9"/>
        <v>-97627.995326312128</v>
      </c>
      <c r="G88" s="8"/>
      <c r="H88" s="8"/>
      <c r="I88" s="8">
        <f>'Mortgage Calculator'!L85</f>
        <v>81951.411096903365</v>
      </c>
    </row>
    <row r="89" spans="1:12">
      <c r="A89" s="22"/>
      <c r="B89">
        <v>83</v>
      </c>
      <c r="C89" s="8">
        <f t="shared" si="10"/>
        <v>3582.1568895870009</v>
      </c>
      <c r="D89" s="8">
        <f>'Moving Planning'!$B$15</f>
        <v>4467.2234153290501</v>
      </c>
      <c r="E89" s="8">
        <f t="shared" si="8"/>
        <v>885.06652574204918</v>
      </c>
      <c r="F89" s="8">
        <f t="shared" si="9"/>
        <v>-98513.061852054176</v>
      </c>
      <c r="G89" s="8"/>
      <c r="H89" s="8"/>
      <c r="I89" s="8">
        <f>'Mortgage Calculator'!L86</f>
        <v>83093.391240426383</v>
      </c>
    </row>
    <row r="90" spans="1:12">
      <c r="A90" s="22"/>
      <c r="B90">
        <v>84</v>
      </c>
      <c r="C90" s="8">
        <f t="shared" si="10"/>
        <v>3582.1568895870009</v>
      </c>
      <c r="D90" s="8">
        <f>'Moving Planning'!$B$15</f>
        <v>4467.2234153290501</v>
      </c>
      <c r="E90" s="8">
        <f t="shared" si="8"/>
        <v>885.06652574204918</v>
      </c>
      <c r="F90" s="8">
        <f t="shared" si="9"/>
        <v>-99398.128377796224</v>
      </c>
      <c r="G90" s="8">
        <f>K90+I90-$E$4</f>
        <v>244644.52947057434</v>
      </c>
      <c r="H90" s="8">
        <f>G90+F90</f>
        <v>145246.40109277813</v>
      </c>
      <c r="I90" s="8">
        <f>'Mortgage Calculator'!L87</f>
        <v>84239.130401921837</v>
      </c>
      <c r="J90" s="8">
        <f>('Mortgage Calculator'!$B$1+K78)*$D$3</f>
        <v>26866.1766719025</v>
      </c>
      <c r="K90" s="8">
        <f>K78+J90</f>
        <v>172405.39906865251</v>
      </c>
      <c r="L90" s="8">
        <f>$E$1+K90</f>
        <v>922405.39906865254</v>
      </c>
    </row>
  </sheetData>
  <mergeCells count="12">
    <mergeCell ref="A79:A90"/>
    <mergeCell ref="A1:C1"/>
    <mergeCell ref="A2:C2"/>
    <mergeCell ref="A3:C3"/>
    <mergeCell ref="A4:C4"/>
    <mergeCell ref="A5:C5"/>
    <mergeCell ref="A7:A18"/>
    <mergeCell ref="A19:A30"/>
    <mergeCell ref="A31:A42"/>
    <mergeCell ref="A43:A54"/>
    <mergeCell ref="A55:A66"/>
    <mergeCell ref="A67:A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Moving Planning</vt:lpstr>
      <vt:lpstr>Mortgage Calculator</vt:lpstr>
      <vt:lpstr>Rent vs Own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defuser</dc:creator>
  <cp:lastModifiedBy>defuser</cp:lastModifiedBy>
  <dcterms:created xsi:type="dcterms:W3CDTF">2020-04-19T00:35:53Z</dcterms:created>
  <dcterms:modified xsi:type="dcterms:W3CDTF">2020-04-30T19:52:54Z</dcterms:modified>
</cp:coreProperties>
</file>